
<file path=[Content_Types].xml><?xml version="1.0" encoding="UTF-8"?>
<Types xmlns="http://schemas.openxmlformats.org/package/2006/content-types"><Types xmlns="http://schemas.openxmlformats.org/package/1/content-types">
  <Default Extension="rels" ContentType="application/vnd.openxmlformats-package.relationships+xml" /><Override PartName="/xl/sharedStrings.xml" />
  <Default Extension="xlbin" ContentType="application/vnd.openxmlformats-officedocument.spreadsheetml.printerSettings" />
  <Default Extension="xml" ContentType="application/xml" /><Default Extension="xml" ContentType="application/xml" /><Default Extension="xml" ContentType="application/xml" />
  <Override PartName="/docProps/custom.xml" ContentType="application/vnd.openxmlformats-officedocument.custom-properties+xml" />
  <Override PartName="/docProps/core.xml" ContentType="application/vnd.openxmlformats-package.core-properties+xml" />
  <Override PartName=<Override PartName=<Override PartName=<Override PartName=<Override PartName=<Override PartName=<Override PartName=<Override PartName="/docProps/app.xml" ContentType="application/vnd.openxmlformats-officedocument.extended-properties+xml" /><Types> ContentType="application/vnd.openxmlformats-officedocument.extended-properties+xml"/> ContentType="application/vnd.openxmlformats-officedocument.extended-properties+xml"/> ContentType="application/vnd.openxmlformats-officedocument.extended-properties+xml"/> ContentType="application/vnd.openxmlformats-officedocument.extended-properties+xml"/> ContentType="application/vnd.openxmlformats-officedocument.extended-properties+xml"/> ContentType="application/vnd.openxmlformats-officedocument.extended-properties+xml"/> ContentType="application/vnd.openxmlformats-officedocument.extended-properties+xml"/>
  <Override PartName="/xl/styles.xml" ContentType="application/vnd.openxmlformats-officedocument.spreadsheetml.styles+xml" />
  <Override PartName="/xl/sharedStrings.xml" ContentType="application/vnd.openxmlformats-officedocument.spreadsheetml.sharedStrings+xml" />
  <Override PartName="/xl/comments1.xml" ContentType="application/vnd.openxmlformats-officedocument.spreadsheetml.comments+xml" />
  <Override PartName="/xl/charts/chart3.xml" ContentType="application/vnd.openxmlformats-officedocument.drawingml.chart+xml" 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
</file>

<file path=_rels/.rels><?xml version="1.0" encoding="UTF-8"?>
<Relationships xmlns="http://schemas.openxmlformats.org/package/2006/relationships">
  <Relationship Id="rId3" Type="http://schemas.openxmlformats.org/package/2006/relationships/metadata/core-properties" Target="docProps/core.xml" />
  <Relationship Id="rId4" Type="http://schemas.openxmlformats.org/officeDocument/2006/relationships/custom-properties" Target="docProps/custom.xml" />
  <Relationship Id="rId2" Type="http://schemas.openxmlformats.org/officeDocument/2006/relationships/extended-properties" Target="docProps/app.xml" /><Relationship Id="rId2" Type="http://schemas.openxmlformats.org/officeDocument/2006/relationships/extended-properties" Target="docProps/app.xml" />
  <Relationship Id="rId1" Type="http://schemas.openxmlformats.org/officeDocument/2006/relationships/officeDocument" Target="xl/workbook.xml" />
</Relationships><Relationship /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/>
  </bookViews>
  <sheets>
    <sheet name="Data" sheetId="1" r:id="rId1"/>
    <sheet name="Regression" sheetId="2" r:id="rId2"/>
  </sheets>
  <definedNames>
    <definedName name="Print_Area">#REF!</definedName>
    <definedName name="_Regression_Int">1</definedName>
    <definedName name="Print_Area_MI">#REF!</definedName>
    <definedName name="_xlnm.Print_Area" localSheetId="0">#REF!</definedName>
    <definedName name="_xlnm.Sheet_Title" localSheetId="9223372036854775807">"Data"</definedName>
    <definedName name="_xlnm.Print_Area" localSheetId="9223372036854775807">#REF!</definedName>
    <definedName name="_xlnm.Sheet_Title" localSheetId="1">"Regression"</definedName>
  </definedNames>
  <calcPr calcMode="auto" iterate="0" iterateCount="100" iterateDelta="0.001"/>
  <webPublishing allowPng="1" css="0" characterSet="UTF-8"/>
</workbook>
</file>

<file path=xl/comments1.xml><?xml version="1.0" encoding="utf-8"?>
<comments xmlns="http://schemas.openxmlformats.org/spreadsheetml/2006/main">
  <authors/>
  <comments xmlns="http://schemas.openxmlformats.org/spreadsheetml/2006/main">
    <authors/>
    <comments xmlns="http://schemas.openxmlformats.org/spreadsheetml/2006/main">
      <authors/>
      <comments xmlns="http://schemas.openxmlformats.org/spreadsheetml/2006/main">
        <authors/>
        <comments xmlns="http://schemas.openxmlformats.org/spreadsheetml/2006/main">
          <authors/>
          <comments xmlns="http://schemas.openxmlformats.org/spreadsheetml/2006/main">
            <authors/>
            <comments xmlns="http://schemas.openxmlformats.org/spreadsheetml/2006/main">
              <authors/>
              <comments xmlns="http://schemas.openxmlformats.org/spreadsheetml/2006/main">
                <authors/>
                <comments xmlns="http://schemas.openxmlformats.org/spreadsheetml/2006/main">
                  <authors/>
                  <commentList>
                    <comment ref="E16">
                      <text>
                        <t>Probability of observing a t-statistic
whose absolute value is at least as large
as the absolute value of the actually
observed t-statistic, assuming the null
hypothesis is in fact true.</t>
                      </text>
                    </comment>
                  </commentList>
                </comments>
              </comments>
            </comments>
          </comments>
        </comments>
      </comments>
    </comments>
  </comments>
</comments>
</file>

<file path=xl/sharedStrings.xml><?xml version="1.0" encoding="utf-8"?>
<sst xmlns="http://schemas.openxmlformats.org/spreadsheetml/2006/main" uniqueCount="9" count="9">
  <si>
    <t>S&amp;P</t>
  </si>
  <si>
    <t>Price</t>
  </si>
  <si>
    <t>Dividend</t>
  </si>
  <si>
    <t>Earnings</t>
  </si>
  <si>
    <t>Real</t>
  </si>
  <si>
    <t>Time</t>
  </si>
  <si>
    <t>S&amp;P</t>
  </si>
  <si>
    <t>Standard Error</t>
  </si>
  <si>
    <t>Regression</t>
  </si>
</sst>
</file>

<file path=xl/styles.xml><?xml version="1.0" encoding="utf-8"?>
<styleSheet xmlns="http://schemas.openxmlformats.org/spreadsheetml/2006/main">
  <numFmts count="2">
    <numFmt formatCode="&quot;Lower &quot;0%" numFmtId="100"/>
    <numFmt formatCode="&quot;Upper &quot;0%" numFmtId="101"/>
  </numFmts>
  <fonts count="3">
    <font>
      <b val="0"/>
      <i val="0"/>
      <color rgb="FF000000"/>
      <name val="Arial"/>
      <sz val="10"/>
      <strike val="0"/>
    </font>
    <font>
      <b val="0"/>
      <i val="0"/>
      <color rgb="FF000000"/>
      <name val="Sans"/>
      <sz val="10"/>
      <strike val="0"/>
    </font>
    <font>
      <b val="0"/>
      <i val="1"/>
      <color rgb="FF000000"/>
      <name val="Sans"/>
      <sz val="10"/>
      <strike val="0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/>
  </cellStyleXfs>
  <cellXfs count="14">
    <xf applyAlignment="0" applyBorder="0" applyFont="0" applyFill="0" applyNumberFormat="0" xfId="0"/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left" vertical="bottom" wrapText="0" shrinkToFit="0" textRotation="0" indent="0"/>
    </xf>
    <xf applyAlignment="1" applyBorder="1" applyFont="1" applyFill="1" applyNumberFormat="1" fontId="0" fillId="0" borderId="0" numFmtId="0" xfId="0">
      <alignment horizontal="right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right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2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1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2" fillId="0" borderId="0" numFmtId="0" xfId="0">
      <alignment horizontal="general" vertical="bottom" wrapText="0" shrinkToFit="0" textRotation="0" indent="0"/>
    </xf>
    <xf applyAlignment="1" applyBorder="1" applyFont="1" applyFill="1" applyNumberFormat="1" fontId="2" fillId="0" borderId="0" numFmtId="100" xfId="0">
      <alignment horizontal="left" vertical="top" wrapText="0" shrinkToFit="0" textRotation="0" indent="0"/>
    </xf>
    <xf applyAlignment="1" applyBorder="1" applyFont="1" applyFill="1" applyNumberFormat="1" fontId="2" fillId="0" borderId="0" numFmtId="101" xfId="0">
      <alignment horizontal="right" vertical="top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4" Type="http://schemas.openxmlformats.org/officeDocument/2006/relationships/styles" Target="styles.xml" /><Relationships xmlns="http://schemas.openxmlformats.org/package/2006/relationships">
  <Relationship Id="rId4" Type="http://schemas.openxmlformats.org/officeDocument/2006/relationships/styles" Target="styles.xml" /><Relationships xmlns="http://schemas.openxmlformats.org/package/2006/relationships">
  <Relationship Id="rId4" Type="http://schemas.openxmlformats.org/officeDocument/2006/relationships/styles" Target="styles.xml" /><Relationships xmlns="http://schemas.openxmlformats.org/package/2006/relationships">
  <Relationship Id="rId4" Type="http://schemas.openxmlformats.org/officeDocument/2006/relationships/styles" Target="styles.xml" />
  <Relationship Id="rId3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nrksheets/sheet1.xml" />
</Relationships><Relationship Id="rId3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nrksheets/sheet1.xml" /><Relationships xmlns="http://schemas.openxmlformats.org/package/2006/relationships">
</Relationships></Relationships><Relationship Id="rId3" Type="http://schemas.openxmlformats.org/officeDocument/2006/relationships/sharedStrings" Target="sharedStrings.xml" />
  <Relationship Id="rId2" Type="http://schemas.openxmlformats.org/officeDocument/2006/relationships/worksheet" Target="worksheets/sheet9223372036854775809.xml" />
  <Relationship Id="rId2" Type="http://schemas.openxmlformats.org/officeDocument/2006/relationships/worksheet" Target="worksheets/sheet-5&#917538;9796.xml" />
</Relationships><Relationship Id="rId3" &#847;Type="http://schemas.openxmlformats.org/officeDocument/2006/relationships/sharedStrings" Target="sharedStrings.xml" />
  <Relationship Id="rId12592446" Type="http://schemas.openxmlformats.org/officeDocument/2006/relationships/worksheet" Target="wnrksheets/sheet-37360.xml" /><Relationship Id="rId12592446" Type="http://schemas.openxmlformats.org/officeDocument/2006/relationships/worksheet" Target="wnrksheets/sheet1.xml" />
  <Relationship Id="rId1" Type="http://schemas.openxmlformats.org/officeDocument/2006/relationships/worksheet" Target="wnrksheets/sheet1.xml" 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spPr/>
  <c:chart>
    <c:plotArea>
      <c:spPr/>
      <c:scatterChart>
        <c:scatterStyle val="none"/>
        <c:ser>
          <c:idx val="0"/>
          <c:order val="0"/>
          <c:spPr>
            <a:ln w="12700"/>
          </c:spPr>
          <c:yVal>
            <c:numRef>
              <c:f>Data!$K$9:$K$733</c:f>
            </c:numRef>
          </c:yVal>
          <c:xVal>
            <c:numRef>
              <c:f>Data!$J$9:$J$733</c:f>
            </c:numRef>
          </c:xVal>
        </c:ser>
        <c:ser>
          <c:idx val="0"/>
          <c:order val="0"/>
          <c:spPr>
            <a:ln w="12700">
              <a:solidFill>
                <a:srgbClr val="000000"/>
              </a:solidFill>
            </a:ln>
          </c:spPr>
          <c:tx>
            <c:strRef>
              <c:f>"Predicted"</c:f>
            </c:strRef>
          </c:tx>
          <c:yVal>
            <c:numRef>
              <c:f>Data!$L$9:$L$733</c:f>
            </c:numRef>
          </c:yVal>
          <c:xVal>
            <c:numRef>
              <c:f>Data!$J$9:$J$733</c:f>
            </c:numRef>
          </c:xVal>
        </c:ser>
        <c:axId val="35774672"/>
        <c:axId val="35775264"/>
      </c:scatterChart>
      <c:valAx>
        <c:axId val="35774672"/>
        <c:scaling>
          <c:orientation val="minMax"/>
        </c:scaling>
        <c:spPr>
          <a:ln w="12700"/>
        </c:spPr>
        <c:axPos val="b"/>
        <c:crossAx val="35775264"/>
        <c:crosses val="min"/>
      </c:valAx>
      <c:valAx>
        <c:axId val="35775264"/>
        <c:scaling>
          <c:orientation val="minMax"/>
        </c:scaling>
        <c:spPr/>
        <c:axPos val="l"/>
        <c:crossAx val="35774672"/>
        <c:crosses val="min"/>
      </c:valAx>
    </c:plotArea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spPr/>
  <c:chart>
    <c:plotArea>
      <c:spPr/>
      <c:scatterChart>
        <c:scatterStyle val="none"/>
        <c:ser>
          <c:idx val="0"/>
          <c:order val="0"/>
          <c:spPr>
            <a:ln w="12700"/>
          </c:spPr>
          <c:tx>
            <c:strRef>
              <c:f>Data!$J$8</c:f>
            </c:strRef>
          </c:tx>
          <c:yVal>
            <c:numRef>
              <c:f>Data!$O$9:$O$733</c:f>
            </c:numRef>
          </c:yVal>
          <c:xVal>
            <c:numRef>
              <c:f>Data!$J$9:$J$733</c:f>
            </c:numRef>
          </c:xVal>
        </c:ser>
        <c:axId val="35777040"/>
        <c:axId val="35777632"/>
      </c:scatterChart>
      <c:valAx>
        <c:axId val="35777040"/>
        <c:scaling>
          <c:orientation val="minMax"/>
        </c:scaling>
        <c:spPr>
          <a:ln w="12700"/>
        </c:spPr>
        <c:axPos val="b"/>
        <c:crossAx val="35777632"/>
        <c:crosses val="min"/>
      </c:valAx>
      <c:valAx>
        <c:axId val="35777632"/>
        <c:scaling>
          <c:orientation val="minMax"/>
        </c:scaling>
        <c:spPr>
          <a:ln w="12700"/>
        </c:spPr>
        <c:axPos val="l"/>
        <c:crossAx val="35777040"/>
        <c:crosses val="min"/>
      </c:valAx>
    </c:plotArea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spPr/>
  <c:chart>
    <c:plotArea>
      <c:spPr/>
      <c:scatterChart>
        <c:scatterStyle val="none"/>
        <c:ser>
          <c:idx val="0"/>
          <c:order val="0"/>
          <c:spPr>
            <a:ln w="12700">
              <a:solidFill>
                <a:srgbClr val="333399"/>
              </a:solidFill>
            </a:ln>
          </c:spPr>
          <c:yVal>
            <c:numRef>
              <c:f>Data!$M$9:$M$733</c:f>
            </c:numRef>
          </c:yVal>
          <c:xVal>
            <c:numRef>
              <c:f>Data!$J$9:$J$733</c:f>
            </c:numRef>
          </c:xVal>
        </c:ser>
        <c:ser>
          <c:idx val="0"/>
          <c:order val="0"/>
          <c:spPr>
            <a:ln w="6350">
              <a:solidFill>
                <a:srgbClr val="000000"/>
              </a:solidFill>
            </a:ln>
          </c:spPr>
          <c:yVal>
            <c:numRef>
              <c:f>Data!$N$9:$N$733</c:f>
            </c:numRef>
          </c:yVal>
          <c:xVal>
            <c:numRef>
              <c:f>Data!$J$9:$J$733</c:f>
            </c:numRef>
          </c:xVal>
        </c:ser>
        <c:axId val="35775856"/>
        <c:axId val="35776448"/>
      </c:scatterChart>
      <c:valAx>
        <c:axId val="35775856"/>
        <c:scaling>
          <c:orientation val="minMax"/>
        </c:scaling>
        <c:spPr>
          <a:ln w="12700"/>
        </c:spPr>
        <c:axPos val="b"/>
        <c:crossAx val="35776448"/>
        <c:crosses val="min"/>
      </c:valAx>
      <c:valAx>
        <c:axId val="35776448"/>
        <c:scaling>
          <c:orientation val="minMax"/>
        </c:scaling>
        <c:spPr/>
        <c:axPos val="l"/>
        <c:crossAx val="35775856"/>
        <c:crosses val="min"/>
      </c:valAx>
    </c:plotArea>
  </c:chart>
</c:chartSpace>
</file>

<file path=xl/drawings/_rels/drawing1.xml.rels><?xml version="1.0" encoding="UTF-8"?>
<Relationships xmlns="http://schemas.openxmlformats.org/package/2006/relationships">
  <Relationship Id="rId3" Type="http://schemas.openxmlformats.org/officeDocument/2006/relationships/chart" Target="../charts/chart3.xml" /><Relationship Id="rId3" Type="http://schemas.openxmlformats.org/officeDocument/2006/relationships/chart" Target="../charts/chart3.xml" />
  <Relationship Id="rId2" Type="http://schemas.openxmlformats.org/officeDocument/2006/relationships/chart" Target="../charts/chart2.xml" />
  <Relationship Id="rId1" Type="http://schemas.openxmlformats.org/officeDocument/2006/relationships/chart" Target="../charts/chart1.xml" />
</Relationships><Relationships xmlns="http://schemas.openxmlformats.org/package/2006/relationships">
  <Relationship Id="rId3" Type="http://schemas.openxmlformats.org/officeDocument/2006/relationships/chart" Target="../charts/chart3.xml" /><Relationship Id="rId3" Type="http://schemas.openxmlformats.org/officeDocument/2006/relationships/chart" Target="../charts/chart3.xml" /><Relationships>
  </Relationships><Relationship Id="rId2" Type="http://schemas.openxmlformats.org/officeDocument/2006/relationships/chart" Target="../charts/chart2.xml" />
  <Relationship Id="rId1" Type="http://schemas.openxmlformats.org/officeDocument/2006/relationships/chart" Target="../charts/chart1.xml" 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11</xdr:row>
      <xdr:rowOff>0</xdr:rowOff>
    </xdr:from>
    <xdr:to>
      <xdr:col>22</xdr:col>
      <xdr:colOff>0</xdr:colOff>
      <xdr:row>29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59</xdr:row>
      <xdr:rowOff>0</xdr:rowOff>
    </xdr:from>
    <xdr:to>
      <xdr:col>22</xdr:col>
      <xdr:colOff>0</xdr:colOff>
      <xdr:row>76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37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Relationships><?xml version="18446744073709551617.0" encoding="UTF-1"?>
<Relationships xmlns="http://schemas.openxmlformats.org/package/2006/relationships">
  <Relationship Id="rId1" Type="http://schemas.openxmlformats.org/officeDocument/2006/relationships/drawing" Target="../drawings/dra<Relationships><Relationships><Relationships xmlns="http://schemas.openxmlformats.org/package/2006/relationships"><Relationships><Relationships>wing-1.xml"/>
</Relationships><Relationships>wing-1.xml"/>
</Relationships></Relationships></Relationships><Relationsh&#65533;ps>

</file>

<file path=xl/worksheets/_rels/sheet2.xml.rels><?xml version="1.0" encoding="UTF-8"?>
<Relationships xmlns="http://schemas.openxmlformats.org/package/2006/relationships">
  <Relationship Id="rId1" Type="http://schemas.openxmlformats.org/officeDocument/2006/relationships/comments" Target="../comments1.xml" />
</Relationships><Relationships>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IJ1475"/>
  <sheetViews>
    <sheetView workbookViewId="0" tabSelected="1">
      <selection activeCell="A1" sqref="A1"/>
    </sheetView>
  </sheetViews>
  <sheetFormatPr defaultRowHeight="12"/>
  <cols>
    <col min="1" max="11" style="1" width="11.71358" customWidth="1"/>
    <col min="12" max="12" style="1" width="17.42752" bestFit="1" customWidth="1"/>
    <col min="13" max="14" style="1" width="11.71358" customWidth="1"/>
    <col min="15" max="15" style="1" width="23.57954" bestFit="1" customWidth="1"/>
    <col min="16" max="16" style="1" width="11.71358" customWidth="1"/>
    <col min="17" max="17" style="1" width="10.2851"/>
    <col min="18" max="244" style="1" width="11.71358" customWidth="1"/>
    <col min="245" max="256" style="2"/>
  </cols>
  <sheetData>
    <row r="1" spans="1:244">
      <c r="A1" t="str">
        <v>Data from: http://www.econ.yale.edu/~shiller/data.htm</v>
      </c>
    </row>
    <row r="2" spans="1:244">
      <c r="A2" s="3" t="str">
        <v>Stock Market Data Used in &quot;Irrational Exuberance&quot; Princeton University Press, 2000, 2005, updated</v>
      </c>
    </row>
    <row r="3" spans="1:244">
      <c r="A3" s="3" t="str">
        <v>Robert J. Shiller</v>
      </c>
    </row>
    <row r="5" spans="1:244">
      <c r="E5" s="4" t="str">
        <v>  Consumer</v>
      </c>
    </row>
    <row r="6" spans="1:244">
      <c r="B6" s="4" t="s">
        <v>0</v>
      </c>
      <c r="E6" s="4" t="s">
        <v>1</v>
      </c>
      <c r="F6" s="4" t="str">
        <v>Long</v>
      </c>
      <c r="L6">
        <f>Regression!B17</f>
        <v>-132.542233839903</v>
      </c>
    </row>
    <row r="7" spans="1:244">
      <c r="B7" s="4" t="str">
        <v>Comp.</v>
      </c>
      <c r="C7" s="4" t="s">
        <v>2</v>
      </c>
      <c r="D7" s="4" t="s">
        <v>3</v>
      </c>
      <c r="E7" s="4" t="str">
        <v>Index</v>
      </c>
      <c r="F7" s="4" t="str">
        <v>Interest</v>
      </c>
      <c r="G7" s="4" t="s">
        <v>4</v>
      </c>
      <c r="H7" s="4" t="s">
        <v>4</v>
      </c>
      <c r="I7" s="4" t="s">
        <v>4</v>
      </c>
      <c r="J7" s="4"/>
      <c r="L7">
        <f>Regression!B18</f>
        <v>0.0695752974715295</v>
      </c>
    </row>
    <row r="8" spans="1:244">
      <c r="A8" s="4" t="str">
        <v>Date</v>
      </c>
      <c r="B8" s="4" t="str">
        <v>P</v>
      </c>
      <c r="C8" s="4" t="str">
        <v>D</v>
      </c>
      <c r="D8" s="4" t="str">
        <v>E</v>
      </c>
      <c r="E8" s="4" t="str">
        <v>CPI</v>
      </c>
      <c r="F8" s="4" t="str">
        <v>Rate GS10</v>
      </c>
      <c r="G8" s="4" t="s">
        <v>1</v>
      </c>
      <c r="H8" s="4" t="s">
        <v>2</v>
      </c>
      <c r="I8" s="4" t="s">
        <v>3</v>
      </c>
      <c r="J8" s="4" t="s">
        <v>5</v>
      </c>
      <c r="K8" t="str">
        <v>ln(S&amp;P)</v>
      </c>
      <c r="L8" t="str">
        <v>ln(Predicted S&amp;P)</v>
      </c>
      <c r="M8" t="s">
        <v>6</v>
      </c>
      <c r="N8" t="str">
        <v>Predicted S&amp;P</v>
      </c>
      <c r="O8" t="str">
        <v>Over/Under Valuation</v>
      </c>
      <c r="P8" t="str">
        <v>ln(CPI)</v>
      </c>
      <c r="Q8" t="str">
        <v>ln(Dividend)</v>
      </c>
    </row>
    <row r="9" spans="1:244">
      <c r="A9">
        <v>1950.01</v>
      </c>
      <c r="B9" s="5">
        <v>16.88</v>
      </c>
      <c r="C9" s="5">
        <v>1.15</v>
      </c>
      <c r="D9" s="5">
        <v>2.33667</v>
      </c>
      <c r="E9" s="5">
        <v>23.5</v>
      </c>
      <c r="F9" s="5">
        <v>2.32</v>
      </c>
      <c r="G9" s="5">
        <f>B9*$E$733/E9</f>
        <v>157.602454468085</v>
      </c>
      <c r="H9" s="5">
        <f>C9*$E$733/E9</f>
        <v>10.7371340425532</v>
      </c>
      <c r="I9" s="5">
        <f>D9*$E$733/E9</f>
        <v>21.8166426114894</v>
      </c>
      <c r="J9">
        <v>1950</v>
      </c>
      <c r="K9" s="5">
        <f>LN(B9+C9)</f>
        <v>2.89203703721523</v>
      </c>
      <c r="L9">
        <f>$L$6+J9*$L$7</f>
        <v>3.12959622957928</v>
      </c>
      <c r="M9" s="5">
        <f>SUM(B9:C9)</f>
        <v>18.03</v>
      </c>
      <c r="N9">
        <f>EXP(L9)</f>
        <v>22.8647455704252</v>
      </c>
      <c r="O9">
        <f>-(N9/M9-1)</f>
        <v>-0.268150059369118</v>
      </c>
      <c r="P9" s="5">
        <f>LN(E9)</f>
        <v>3.15700042115011</v>
      </c>
      <c r="Q9" s="5">
        <f>LN(C9)</f>
        <v>0.139761942375159</v>
      </c>
    </row>
    <row r="10" spans="1:244">
      <c r="A10">
        <v>1950.02</v>
      </c>
      <c r="B10" s="5">
        <v>17.21</v>
      </c>
      <c r="C10" s="5">
        <v>1.16</v>
      </c>
      <c r="D10" s="5">
        <v>2.35333</v>
      </c>
      <c r="E10" s="5">
        <v>23.5</v>
      </c>
      <c r="F10" s="5">
        <f>F9*11/12+F21*1/12</f>
        <v>2.34083333333333</v>
      </c>
      <c r="G10" s="5">
        <f>B10*$E$733/E10</f>
        <v>160.683545106383</v>
      </c>
      <c r="H10" s="5">
        <f>C10*$E$733/E10</f>
        <v>10.8305004255319</v>
      </c>
      <c r="I10" s="5">
        <f>D10*$E$733/E10</f>
        <v>21.9721910055319</v>
      </c>
      <c r="J10">
        <f>J9+1/12</f>
        <v>1950.08333333333</v>
      </c>
      <c r="K10" s="5">
        <f>LN(B10+C10)</f>
        <v>2.91071889922703</v>
      </c>
      <c r="L10">
        <f>$L$6+J10*$L$7</f>
        <v>3.13539417103524</v>
      </c>
      <c r="M10" s="5">
        <f>SUM(B10:C10)</f>
        <v>18.37</v>
      </c>
      <c r="N10">
        <f>EXP(L10)</f>
        <v>22.9976990825396</v>
      </c>
      <c r="O10">
        <f>-(N10/M10-1)</f>
        <v>-0.251916117721264</v>
      </c>
      <c r="P10" s="5">
        <f>LN(E10)</f>
        <v>3.15700042115011</v>
      </c>
      <c r="Q10" s="5">
        <f>LN(C10)</f>
        <v>0.148420005118273</v>
      </c>
    </row>
    <row r="11" spans="1:244">
      <c r="A11">
        <v>1950.03</v>
      </c>
      <c r="B11" s="5">
        <v>17.35</v>
      </c>
      <c r="C11" s="5">
        <v>1.17</v>
      </c>
      <c r="D11" s="5">
        <v>2.37</v>
      </c>
      <c r="E11" s="5">
        <v>23.6</v>
      </c>
      <c r="F11" s="5">
        <f>F9*10/12+F21*2/12</f>
        <v>2.36166666666667</v>
      </c>
      <c r="G11" s="5">
        <f>B11*$E$733/E11</f>
        <v>161.304273305085</v>
      </c>
      <c r="H11" s="5">
        <f>C11*$E$733/E11</f>
        <v>10.8775792372881</v>
      </c>
      <c r="I11" s="5">
        <f>D11*$E$733/E11</f>
        <v>22.0340707627119</v>
      </c>
      <c r="J11">
        <f>J10+1/12</f>
        <v>1950.16666666667</v>
      </c>
      <c r="K11" s="5">
        <f>LN(B11+C11)</f>
        <v>2.91885122921803</v>
      </c>
      <c r="L11">
        <f>$L$6+J11*$L$7</f>
        <v>3.14119211249121</v>
      </c>
      <c r="M11" s="5">
        <f>SUM(B11:C11)</f>
        <v>18.52</v>
      </c>
      <c r="N11">
        <f>EXP(L11)</f>
        <v>23.1314256903497</v>
      </c>
      <c r="O11">
        <f>-(N11/M11-1)</f>
        <v>-0.248997067513484</v>
      </c>
      <c r="P11" s="5">
        <f>LN(E11)</f>
        <v>3.16124671203156</v>
      </c>
      <c r="Q11" s="5">
        <f>LN(C11)</f>
        <v>0.157003748809665</v>
      </c>
    </row>
    <row r="12" spans="1:244">
      <c r="A12">
        <v>1950.04</v>
      </c>
      <c r="B12" s="5">
        <v>17.84</v>
      </c>
      <c r="C12" s="5">
        <v>1.18</v>
      </c>
      <c r="D12" s="5">
        <v>2.42667</v>
      </c>
      <c r="E12" s="5">
        <v>23.6</v>
      </c>
      <c r="F12" s="5">
        <f>F9*9/12+F21*3/12</f>
        <v>2.3825</v>
      </c>
      <c r="G12" s="5">
        <f>B12*$E$733/E12</f>
        <v>165.859840677966</v>
      </c>
      <c r="H12" s="5">
        <f>C12*$E$733/E12</f>
        <v>10.97055</v>
      </c>
      <c r="I12" s="5">
        <f>D12*$E$733/E12</f>
        <v>22.560936075</v>
      </c>
      <c r="J12">
        <f>J11+1/12</f>
        <v>1950.25</v>
      </c>
      <c r="K12" s="5">
        <f>LN(B12+C12)</f>
        <v>2.94549105711724</v>
      </c>
      <c r="L12">
        <f>$L$6+J12*$L$7</f>
        <v>3.14699005394715</v>
      </c>
      <c r="M12" s="5">
        <f>SUM(B12:C12)</f>
        <v>19.02</v>
      </c>
      <c r="N12">
        <f>EXP(L12)</f>
        <v>23.2659298892378</v>
      </c>
      <c r="O12">
        <f>-(N12/M12-1)</f>
        <v>-0.223235009949414</v>
      </c>
      <c r="P12" s="5">
        <f>LN(E12)</f>
        <v>3.16124671203156</v>
      </c>
      <c r="Q12" s="5">
        <f>LN(C12)</f>
        <v>0.165514438477573</v>
      </c>
    </row>
    <row r="13" spans="1:244">
      <c r="A13">
        <v>1950.05</v>
      </c>
      <c r="B13" s="5">
        <v>18.44</v>
      </c>
      <c r="C13" s="5">
        <v>1.19</v>
      </c>
      <c r="D13" s="5">
        <v>2.48333</v>
      </c>
      <c r="E13" s="5">
        <v>23.7</v>
      </c>
      <c r="F13" s="5">
        <f>F9*8/12+F21*4/12</f>
        <v>2.40333333333333</v>
      </c>
      <c r="G13" s="5">
        <f>B13*$E$733/E13</f>
        <v>170.714718987342</v>
      </c>
      <c r="H13" s="5">
        <f>C13*$E$733/E13</f>
        <v>11.0168392405063</v>
      </c>
      <c r="I13" s="5">
        <f>D13*$E$733/E13</f>
        <v>22.9902919253165</v>
      </c>
      <c r="J13">
        <f>J12+1/12</f>
        <v>1950.33333333333</v>
      </c>
      <c r="K13" s="5">
        <f>LN(B13+C13)</f>
        <v>2.97705900828837</v>
      </c>
      <c r="L13">
        <f>$L$6+J13*$L$7</f>
        <v>3.15278799540312</v>
      </c>
      <c r="M13" s="5">
        <f>SUM(B13:C13)</f>
        <v>19.63</v>
      </c>
      <c r="N13">
        <f>EXP(L13)</f>
        <v>23.4012162007279</v>
      </c>
      <c r="O13">
        <f>-(N13/M13-1)</f>
        <v>-0.192114936359039</v>
      </c>
      <c r="P13" s="5">
        <f>LN(E13)</f>
        <v>3.16547504814109</v>
      </c>
      <c r="Q13" s="5">
        <f>LN(C13)</f>
        <v>0.173953307123438</v>
      </c>
    </row>
    <row r="14" spans="1:244">
      <c r="A14">
        <v>1950.06</v>
      </c>
      <c r="B14" s="5">
        <v>18.74</v>
      </c>
      <c r="C14" s="5">
        <v>1.2</v>
      </c>
      <c r="D14" s="5">
        <v>2.54</v>
      </c>
      <c r="E14" s="5">
        <v>23.8</v>
      </c>
      <c r="F14" s="5">
        <f>F9*7/12+F21*5/12</f>
        <v>2.42416666666667</v>
      </c>
      <c r="G14" s="5">
        <f>B14*$E$733/E14</f>
        <v>172.76311512605</v>
      </c>
      <c r="H14" s="5">
        <f>C14*$E$733/E14</f>
        <v>11.0627394957983</v>
      </c>
      <c r="I14" s="5">
        <f>D14*$E$733/E14</f>
        <v>23.4161319327731</v>
      </c>
      <c r="J14">
        <f>J13+1/12</f>
        <v>1950.41666666667</v>
      </c>
      <c r="K14" s="5">
        <f>LN(B14+C14)</f>
        <v>2.99272776453369</v>
      </c>
      <c r="L14">
        <f>$L$6+J14*$L$7</f>
        <v>3.15858593685905</v>
      </c>
      <c r="M14" s="5">
        <f>SUM(B14:C14)</f>
        <v>19.94</v>
      </c>
      <c r="N14">
        <f>EXP(L14)</f>
        <v>23.537289172633</v>
      </c>
      <c r="O14">
        <f>-(N14/M14-1)</f>
        <v>-0.180405675658625</v>
      </c>
      <c r="P14" s="5">
        <f>LN(E14)</f>
        <v>3.16968558067743</v>
      </c>
      <c r="Q14" s="5">
        <f>LN(C14)</f>
        <v>0.182321556793955</v>
      </c>
    </row>
    <row r="15" spans="1:244">
      <c r="A15">
        <v>1950.07</v>
      </c>
      <c r="B15" s="5">
        <v>17.38</v>
      </c>
      <c r="C15" s="5">
        <v>1.24333</v>
      </c>
      <c r="D15" s="5">
        <v>2.6</v>
      </c>
      <c r="E15" s="5">
        <v>24.1</v>
      </c>
      <c r="F15" s="5">
        <f>F9*6/12+F21*6/12</f>
        <v>2.445</v>
      </c>
      <c r="G15" s="5">
        <f>B15*$E$733/E15</f>
        <v>158.230837344398</v>
      </c>
      <c r="H15" s="5">
        <f>C15*$E$733/E15</f>
        <v>11.3195136360996</v>
      </c>
      <c r="I15" s="5">
        <f>D15*$E$733/E15</f>
        <v>23.6708962655602</v>
      </c>
      <c r="J15">
        <f>J14+1/12</f>
        <v>1950.5</v>
      </c>
      <c r="K15" s="5">
        <f>LN(B15+C15)</f>
        <v>2.924415095816</v>
      </c>
      <c r="L15">
        <f>$L$6+J15*$L$7</f>
        <v>3.16438387831502</v>
      </c>
      <c r="M15" s="5">
        <f>SUM(B15:C15)</f>
        <v>18.62333</v>
      </c>
      <c r="N15">
        <f>EXP(L15)</f>
        <v>23.6741533792132</v>
      </c>
      <c r="O15">
        <f>-(N15/M15-1)</f>
        <v>-0.271209465719244</v>
      </c>
      <c r="P15" s="5">
        <f>LN(E15)</f>
        <v>3.18221184049661</v>
      </c>
      <c r="Q15" s="5">
        <f>LN(C15)</f>
        <v>0.217793264018873</v>
      </c>
    </row>
    <row r="16" spans="1:244">
      <c r="A16">
        <v>1950.08</v>
      </c>
      <c r="B16" s="5">
        <v>18.43</v>
      </c>
      <c r="C16" s="5">
        <v>1.28667</v>
      </c>
      <c r="D16" s="5">
        <v>2.66</v>
      </c>
      <c r="E16" s="5">
        <v>24.3</v>
      </c>
      <c r="F16" s="5">
        <f>F9*5/12+F21*7/12</f>
        <v>2.46583333333333</v>
      </c>
      <c r="G16" s="5">
        <f>B16*$E$733/E16</f>
        <v>166.409248148148</v>
      </c>
      <c r="H16" s="5">
        <f>C16*$E$733/E16</f>
        <v>11.6176770111111</v>
      </c>
      <c r="I16" s="5">
        <f>D16*$E$733/E16</f>
        <v>24.0178296296296</v>
      </c>
      <c r="J16">
        <f>J15+1/12</f>
        <v>1950.58333333333</v>
      </c>
      <c r="K16" s="5">
        <f>LN(B16+C16)</f>
        <v>2.98146447081798</v>
      </c>
      <c r="L16">
        <f>$L$6+J16*$L$7</f>
        <v>3.17018181977099</v>
      </c>
      <c r="M16" s="5">
        <f>SUM(B16:C16)</f>
        <v>19.71667</v>
      </c>
      <c r="N16">
        <f>EXP(L16)</f>
        <v>23.811813421325</v>
      </c>
      <c r="O16">
        <f>-(N16/M16-1)</f>
        <v>-0.207699546694499</v>
      </c>
      <c r="P16" s="5">
        <f>LN(E16)</f>
        <v>3.1904763503465</v>
      </c>
      <c r="Q16" s="5">
        <f>LN(C16)</f>
        <v>0.252057485478849</v>
      </c>
    </row>
    <row r="17" spans="1:244">
      <c r="A17">
        <v>1950.09</v>
      </c>
      <c r="B17" s="5">
        <v>19.08</v>
      </c>
      <c r="C17" s="5">
        <v>1.33</v>
      </c>
      <c r="D17" s="5">
        <v>2.72</v>
      </c>
      <c r="E17" s="5">
        <v>24.4</v>
      </c>
      <c r="F17" s="5">
        <f>F9*4/12+F21*8/12</f>
        <v>2.48666666666667</v>
      </c>
      <c r="G17" s="5">
        <f>B17*$E$733/E17</f>
        <v>171.572208196721</v>
      </c>
      <c r="H17" s="5">
        <f>C17*$E$733/E17</f>
        <v>11.9596979508197</v>
      </c>
      <c r="I17" s="5">
        <f>D17*$E$733/E17</f>
        <v>24.458931147541</v>
      </c>
      <c r="J17">
        <f>J16+1/12</f>
        <v>1950.66666666667</v>
      </c>
      <c r="K17" s="5">
        <f>LN(B17+C17)</f>
        <v>3.01602497682175</v>
      </c>
      <c r="L17">
        <f>$L$6+J17*$L$7</f>
        <v>3.17597976122693</v>
      </c>
      <c r="M17" s="5">
        <f>SUM(B17:C17)</f>
        <v>20.41</v>
      </c>
      <c r="N17">
        <f>EXP(L17)</f>
        <v>23.9502739265781</v>
      </c>
      <c r="O17">
        <f>-(N17/M17-1)</f>
        <v>-0.173457811199317</v>
      </c>
      <c r="P17" s="5">
        <f>LN(E17)</f>
        <v>3.19458313229916</v>
      </c>
      <c r="Q17" s="5">
        <f>LN(C17)</f>
        <v>0.285178942233662</v>
      </c>
    </row>
    <row r="18" spans="1:244">
      <c r="A18">
        <v>1950.1</v>
      </c>
      <c r="B18" s="5">
        <v>19.87</v>
      </c>
      <c r="C18" s="5">
        <v>1.37667</v>
      </c>
      <c r="D18" s="5">
        <v>2.76</v>
      </c>
      <c r="E18" s="5">
        <v>24.6</v>
      </c>
      <c r="F18" s="5">
        <f>F9*3/12+F21*9/12</f>
        <v>2.5075</v>
      </c>
      <c r="G18" s="5">
        <f>B18*$E$733/E18</f>
        <v>177.223437804878</v>
      </c>
      <c r="H18" s="5">
        <f>C18*$E$733/E18</f>
        <v>12.2787211939024</v>
      </c>
      <c r="I18" s="5">
        <f>D18*$E$733/E18</f>
        <v>24.616843902439</v>
      </c>
      <c r="J18">
        <f>J17+1/12</f>
        <v>1950.75</v>
      </c>
      <c r="K18" s="5">
        <f>LN(B18+C18)</f>
        <v>3.05620017720842</v>
      </c>
      <c r="L18">
        <f>$L$6+J18*$L$7</f>
        <v>3.18177770268289</v>
      </c>
      <c r="M18" s="5">
        <f>SUM(B18:C18)</f>
        <v>21.24667</v>
      </c>
      <c r="N18">
        <f>EXP(L18)</f>
        <v>24.0895395494923</v>
      </c>
      <c r="O18">
        <f>-(N18/M18-1)</f>
        <v>-0.133803064173929</v>
      </c>
      <c r="P18" s="5">
        <f>LN(E18)</f>
        <v>3.20274644293832</v>
      </c>
      <c r="Q18" s="5">
        <f>LN(C18)</f>
        <v>0.319667539609406</v>
      </c>
    </row>
    <row r="19" spans="1:244">
      <c r="A19">
        <v>1950.11</v>
      </c>
      <c r="B19" s="5">
        <v>19.83</v>
      </c>
      <c r="C19" s="5">
        <v>1.42333</v>
      </c>
      <c r="D19" s="5">
        <v>2.8</v>
      </c>
      <c r="E19" s="5">
        <v>24.7</v>
      </c>
      <c r="F19" s="5">
        <f>F9*2/12+F21*10/12</f>
        <v>2.52833333333333</v>
      </c>
      <c r="G19" s="5">
        <f>B19*$E$733/E19</f>
        <v>176.150612550607</v>
      </c>
      <c r="H19" s="5">
        <f>C19*$E$733/E19</f>
        <v>12.6434922522267</v>
      </c>
      <c r="I19" s="5">
        <f>D19*$E$733/E19</f>
        <v>24.8725020242915</v>
      </c>
      <c r="J19">
        <f>J18+1/12</f>
        <v>1950.83333333333</v>
      </c>
      <c r="K19" s="5">
        <f>LN(B19+C19)</f>
        <v>3.05651358897569</v>
      </c>
      <c r="L19">
        <f>$L$6+J19*$L$7</f>
        <v>3.18757564413883</v>
      </c>
      <c r="M19" s="5">
        <f>SUM(B19:C19)</f>
        <v>21.25333</v>
      </c>
      <c r="N19">
        <f>EXP(L19)</f>
        <v>24.2296149716501</v>
      </c>
      <c r="O19" t="str">
        <v>.</v>
      </c>
      <c r="P19" s="5">
        <f>LN(E19)</f>
        <v>3.20680324363393</v>
      </c>
      <c r="Q19" s="5">
        <f>LN(C19)</f>
        <v>0.352999196649306</v>
      </c>
    </row>
    <row r="20" spans="1:244">
      <c r="A20">
        <v>1950.12</v>
      </c>
      <c r="B20" s="5">
        <v>19.75</v>
      </c>
      <c r="C20" s="5">
        <v>1.47</v>
      </c>
      <c r="D20" s="5">
        <v>2.84</v>
      </c>
      <c r="E20" s="5">
        <v>25</v>
      </c>
      <c r="F20" s="5">
        <f>F9*1/12+F21*11/12</f>
        <v>2.54916666666667</v>
      </c>
      <c r="G20" s="5">
        <f>B20*$E$733/E20</f>
        <v>173.33469</v>
      </c>
      <c r="H20" s="5">
        <f>C20*$E$733/E20</f>
        <v>12.9013668</v>
      </c>
      <c r="I20" s="5">
        <f>D20*$E$733/E20</f>
        <v>24.9250896</v>
      </c>
      <c r="J20">
        <f>J19+1/12</f>
        <v>1950.91666666667</v>
      </c>
      <c r="K20" s="5">
        <f>LN(B20+C20)</f>
        <v>3.05494413318584</v>
      </c>
      <c r="L20">
        <f>$L$6+J20*$L$7</f>
        <v>3.1933735855948</v>
      </c>
      <c r="M20" s="5">
        <f>SUM(B20:C20)</f>
        <v>21.22</v>
      </c>
      <c r="N20">
        <f>EXP(L20)</f>
        <v>24.370504901859</v>
      </c>
      <c r="O20">
        <f>-(N20/M20-1)</f>
        <v>-0.148468657015033</v>
      </c>
      <c r="P20" s="5">
        <f>LN(E20)</f>
        <v>3.2188758248682</v>
      </c>
      <c r="Q20" s="5">
        <f>LN(C20)</f>
        <v>0.385262400790645</v>
      </c>
    </row>
    <row r="21" spans="1:244">
      <c r="A21">
        <v>1951.01</v>
      </c>
      <c r="B21" s="5">
        <v>21.21</v>
      </c>
      <c r="C21" s="5">
        <v>1.48667</v>
      </c>
      <c r="D21" s="5">
        <v>2.83667</v>
      </c>
      <c r="E21" s="5">
        <v>25.4</v>
      </c>
      <c r="F21" s="5">
        <v>2.57</v>
      </c>
      <c r="G21" s="5">
        <f>B21*$E$733/E21</f>
        <v>183.216823228346</v>
      </c>
      <c r="H21" s="5">
        <f>C21*$E$733/E21</f>
        <v>12.8421949358268</v>
      </c>
      <c r="I21" s="5">
        <f>D21*$E$733/E21</f>
        <v>24.5038032035433</v>
      </c>
      <c r="J21">
        <f>J20+1/12</f>
        <v>1951</v>
      </c>
      <c r="K21" s="5">
        <f>LN(B21+C21)</f>
        <v>3.1222182176912</v>
      </c>
      <c r="L21">
        <f>$L$6+J21*$L$7</f>
        <v>3.19917152705077</v>
      </c>
      <c r="M21" s="5">
        <f>SUM(B21:C21)</f>
        <v>22.69667</v>
      </c>
      <c r="N21">
        <f>EXP(L21)</f>
        <v>24.512214076305</v>
      </c>
      <c r="O21">
        <f>-(N21/M21-1)</f>
        <v>-0.0799916497135944</v>
      </c>
      <c r="P21" s="5">
        <f>LN(E21)</f>
        <v>3.23474917402449</v>
      </c>
      <c r="Q21" s="5">
        <f>LN(C21)</f>
        <v>0.396538719513816</v>
      </c>
    </row>
    <row r="22" spans="1:244">
      <c r="A22">
        <v>1951.02</v>
      </c>
      <c r="B22" s="5">
        <v>22</v>
      </c>
      <c r="C22" s="5">
        <v>1.50333</v>
      </c>
      <c r="D22" s="5">
        <v>2.83333</v>
      </c>
      <c r="E22" s="5">
        <v>25.7</v>
      </c>
      <c r="F22" s="5">
        <f>F21*11/12+F33*1/12</f>
        <v>2.57916666666667</v>
      </c>
      <c r="G22" s="5">
        <f>B22*$E$733/E22</f>
        <v>187.822645914397</v>
      </c>
      <c r="H22" s="5">
        <f>C22*$E$733/E22</f>
        <v>12.8345190128405</v>
      </c>
      <c r="I22" s="5">
        <f>D22*$E$733/E22</f>
        <v>24.1892516976654</v>
      </c>
      <c r="J22">
        <f>J21+1/12</f>
        <v>1951.08333333333</v>
      </c>
      <c r="K22" s="5">
        <f>LN(B22+C22)</f>
        <v>3.15714211323897</v>
      </c>
      <c r="L22">
        <f>$L$6+J22*$L$7</f>
        <v>3.2049694685067</v>
      </c>
      <c r="M22" s="5">
        <f>SUM(B22:C22)</f>
        <v>23.50333</v>
      </c>
      <c r="N22">
        <f>EXP(L22)</f>
        <v>24.6547472587142</v>
      </c>
      <c r="O22">
        <f>-(N22/M22-1)</f>
        <v>-0.048989537172573</v>
      </c>
      <c r="P22" s="5">
        <f>LN(E22)</f>
        <v>3.24649099190117</v>
      </c>
      <c r="Q22" s="5">
        <f>LN(C22)</f>
        <v>0.407682647549119</v>
      </c>
    </row>
    <row r="23" spans="1:244">
      <c r="A23">
        <v>1951.03</v>
      </c>
      <c r="B23" s="5">
        <v>21.63</v>
      </c>
      <c r="C23" s="5">
        <v>1.52</v>
      </c>
      <c r="D23" s="5">
        <v>2.83</v>
      </c>
      <c r="E23" s="5">
        <v>25.8</v>
      </c>
      <c r="F23" s="5">
        <f>F21*10/12+F33*2/12</f>
        <v>2.58833333333333</v>
      </c>
      <c r="G23" s="5">
        <f>B23*$E$733/E23</f>
        <v>183.948059302326</v>
      </c>
      <c r="H23" s="5">
        <f>C23*$E$733/E23</f>
        <v>12.9265395348837</v>
      </c>
      <c r="I23" s="5">
        <f>D23*$E$733/E23</f>
        <v>24.0671755813953</v>
      </c>
      <c r="J23">
        <f>J22+1/12</f>
        <v>1951.16666666667</v>
      </c>
      <c r="K23" s="5">
        <f>LN(B23+C23)</f>
        <v>3.14199478053224</v>
      </c>
      <c r="L23">
        <f>$L$6+J23*$L$7</f>
        <v>3.21076740996267</v>
      </c>
      <c r="M23" s="5">
        <f>SUM(B23:C23)</f>
        <v>23.15</v>
      </c>
      <c r="N23">
        <f>EXP(L23)</f>
        <v>24.7981092405147</v>
      </c>
      <c r="O23">
        <f>-(N23/M23-1)</f>
        <v>-0.0711926237803331</v>
      </c>
      <c r="P23" s="5">
        <f>LN(E23)</f>
        <v>3.25037449192757</v>
      </c>
      <c r="Q23" s="5">
        <f>LN(C23)</f>
        <v>0.418710334858185</v>
      </c>
    </row>
    <row r="24" spans="1:244">
      <c r="A24">
        <v>1951.04</v>
      </c>
      <c r="B24" s="5">
        <v>21.92</v>
      </c>
      <c r="C24" s="5">
        <v>1.53333</v>
      </c>
      <c r="D24" s="5">
        <v>2.79333</v>
      </c>
      <c r="E24" s="5">
        <v>25.8</v>
      </c>
      <c r="F24" s="5">
        <f>F21*9/12+F33*3/12</f>
        <v>2.5975</v>
      </c>
      <c r="G24" s="5">
        <f>B24*$E$733/E24</f>
        <v>186.414306976744</v>
      </c>
      <c r="H24" s="5">
        <f>C24*$E$733/E24</f>
        <v>13.0399018848837</v>
      </c>
      <c r="I24" s="5">
        <f>D24*$E$733/E24</f>
        <v>23.7553228151163</v>
      </c>
      <c r="J24">
        <f>J23+1/12</f>
        <v>1951.25</v>
      </c>
      <c r="K24" s="5">
        <f>LN(B24+C24)</f>
        <v>3.15501248907503</v>
      </c>
      <c r="L24">
        <f>$L$6+J24*$L$7</f>
        <v>3.21656535141861</v>
      </c>
      <c r="M24" s="5">
        <f>SUM(B24:C24)</f>
        <v>23.45333</v>
      </c>
      <c r="N24">
        <f>EXP(L24)</f>
        <v>24.9423048409928</v>
      </c>
      <c r="O24">
        <f>-(N24/M24-1)</f>
        <v>-0.0634867134429458</v>
      </c>
      <c r="P24" s="5">
        <f>LN(E24)</f>
        <v>3.25037449192757</v>
      </c>
      <c r="Q24" s="5">
        <f>LN(C24)</f>
        <v>0.427441840911533</v>
      </c>
    </row>
    <row r="25" spans="1:244">
      <c r="A25">
        <v>1951.05</v>
      </c>
      <c r="B25" s="5">
        <v>21.93</v>
      </c>
      <c r="C25" s="5">
        <v>1.54667</v>
      </c>
      <c r="D25" s="5">
        <v>2.75667</v>
      </c>
      <c r="E25" s="5">
        <v>25.9</v>
      </c>
      <c r="F25" s="5">
        <f>F21*8/12+F33*4/12</f>
        <v>2.60666666666667</v>
      </c>
      <c r="G25" s="5">
        <f>B25*$E$733/E25</f>
        <v>185.779275289575</v>
      </c>
      <c r="H25" s="5">
        <f>C25*$E$733/E25</f>
        <v>13.1025641455598</v>
      </c>
      <c r="I25" s="5">
        <f>D25*$E$733/E25</f>
        <v>23.3530394351351</v>
      </c>
      <c r="J25">
        <f>J24+1/12</f>
        <v>1951.33333333333</v>
      </c>
      <c r="K25" s="5">
        <f>LN(B25+C25)</f>
        <v>3.15600716207415</v>
      </c>
      <c r="L25">
        <f>$L$6+J25*$L$7</f>
        <v>3.22236329287458</v>
      </c>
      <c r="M25" s="5">
        <f>SUM(B25:C25)</f>
        <v>23.47667</v>
      </c>
      <c r="N25">
        <f>EXP(L25)</f>
        <v>25.087338907461</v>
      </c>
      <c r="O25">
        <f>-(N25/M25-1)</f>
        <v>-0.0686072133509992</v>
      </c>
      <c r="P25" s="5">
        <f>LN(E25)</f>
        <v>3.25424296870549</v>
      </c>
      <c r="Q25" s="5">
        <f>LN(C25)</f>
        <v>0.436104232740146</v>
      </c>
    </row>
    <row r="26" spans="1:244">
      <c r="A26">
        <v>1951.06</v>
      </c>
      <c r="B26" s="5">
        <v>21.55</v>
      </c>
      <c r="C26" s="5">
        <v>1.56</v>
      </c>
      <c r="D26" s="5">
        <v>2.72</v>
      </c>
      <c r="E26" s="5">
        <v>25.9</v>
      </c>
      <c r="F26" s="5">
        <f>F21*7/12+F33*5/12</f>
        <v>2.61583333333333</v>
      </c>
      <c r="G26" s="5">
        <f>B26*$E$733/E26</f>
        <v>182.560117760618</v>
      </c>
      <c r="H26" s="5">
        <f>C26*$E$733/E26</f>
        <v>13.2154888030888</v>
      </c>
      <c r="I26" s="5">
        <f>D26*$E$733/E26</f>
        <v>23.0423907335907</v>
      </c>
      <c r="J26">
        <f>J25+1/12</f>
        <v>1951.41666666667</v>
      </c>
      <c r="K26" s="5">
        <f>LN(B26+C26)</f>
        <v>3.14026542428629</v>
      </c>
      <c r="L26">
        <f>$L$6+J26*$L$7</f>
        <v>3.22816123433054</v>
      </c>
      <c r="M26" s="5">
        <f>SUM(B26:C26)</f>
        <v>23.11</v>
      </c>
      <c r="N26">
        <f>EXP(L26)</f>
        <v>25.2332163154155</v>
      </c>
      <c r="O26">
        <f>-(N26/M26-1)</f>
        <v>-0.0918743537609457</v>
      </c>
      <c r="P26" s="5">
        <f>LN(E26)</f>
        <v>3.25424296870549</v>
      </c>
      <c r="Q26" s="5">
        <f>LN(C26)</f>
        <v>0.444685821261446</v>
      </c>
    </row>
    <row r="27" spans="1:244">
      <c r="A27">
        <v>1951.07</v>
      </c>
      <c r="B27" s="5">
        <v>21.93</v>
      </c>
      <c r="C27" s="5">
        <v>1.54667</v>
      </c>
      <c r="D27" s="5">
        <v>2.65</v>
      </c>
      <c r="E27" s="5">
        <v>25.9</v>
      </c>
      <c r="F27" s="5">
        <f>F21*6/12+F33*6/12</f>
        <v>2.625</v>
      </c>
      <c r="G27" s="5">
        <f>B27*$E$733/E27</f>
        <v>185.779275289575</v>
      </c>
      <c r="H27" s="5">
        <f>C27*$E$733/E27</f>
        <v>13.1025641455598</v>
      </c>
      <c r="I27" s="5">
        <f>D27*$E$733/E27</f>
        <v>22.449388030888</v>
      </c>
      <c r="J27">
        <f>J26+1/12</f>
        <v>1951.5</v>
      </c>
      <c r="K27" s="5">
        <f>LN(B27+C27)</f>
        <v>3.15600716207415</v>
      </c>
      <c r="L27">
        <f>$L$6+J27*$L$7</f>
        <v>3.23395917578648</v>
      </c>
      <c r="M27" s="5">
        <f>SUM(B27:C27)</f>
        <v>23.47667</v>
      </c>
      <c r="N27">
        <f>EXP(L27)</f>
        <v>25.3799419687024</v>
      </c>
      <c r="O27">
        <f>-(N27/M27-1)</f>
        <v>-0.081070780851902</v>
      </c>
      <c r="P27" s="5">
        <f>LN(E27)</f>
        <v>3.25424296870549</v>
      </c>
      <c r="Q27" s="5">
        <f>LN(C27)</f>
        <v>0.436104232740146</v>
      </c>
    </row>
    <row r="28" spans="1:244">
      <c r="A28">
        <v>1951.08</v>
      </c>
      <c r="B28" s="5">
        <v>22.89</v>
      </c>
      <c r="C28" s="5">
        <v>1.53333</v>
      </c>
      <c r="D28" s="5">
        <v>2.58</v>
      </c>
      <c r="E28" s="5">
        <v>25.9</v>
      </c>
      <c r="F28" s="5">
        <f>F21*5/12+F33*7/12</f>
        <v>2.63416666666667</v>
      </c>
      <c r="G28" s="5">
        <f>B28*$E$733/E28</f>
        <v>193.911883783784</v>
      </c>
      <c r="H28" s="5">
        <f><row spans="1:244" r="29">C28*$E$733/E28</f>
        <v>12.9895547733591</v>
      </c>
      <c r="I28" s="5">
        <f>D28*$E$733/E28</f>
        <v>21.8563853281853</v>
      </c>
      <c r="J28">
        <f>J27+1/12</f>
        <v>1951.58333333333</v>
      </c>
      <c r="K28" s="5">
        <f>LN(B28+C28)</f>
        <v>3.19553882302225</v>
      </c>
      <c r="L28">
        <f>$L$6+J28*$L$7</f>
        <v>3.23975711724245</v>
      </c>
      <c r="M28" s="5">
        <f>SUM(B28:C28)</f>
        <v>24.42333</v>
      </c>
      <c r="N28">
        <f>EXP(L28)</f>
        <v>25.5275207996851</v>
      </c>
      <c r="O28">
        <f>-(N28/M28-1)</f>
        <v>-0.045210493396481</v>
      </c>
      <c r="P28" s="5">
        <f>LN(E28)</f>
        <v>3.25424296870549</v>
      </c>
      <c r="Q28" s="5">
        <f>LN(C28)</f>
        <v>0.427441840911533</v>
      </c>
    </row>
    <row r="29" spans="1:244">
      <c r="A29">
        <v>1951.09</v>
      </c>
      <c r="B29" s="5">
        <v>23.48</v>
      </c>
      <c r="C29" s="5">
        <v>1.52</v>
      </c>
      <c r="D29" s="5">
        <v>2.51</v>
      </c>
      <c r="E29" s="5">
        <v>26.1</v>
      </c>
      <c r="F29" s="5">
        <f>F21*4/12+F33*8/12</f>
        <v>2.64333333333333</v>
      </c>
      <c r="G29" s="5">
        <f>B29*$E$733/E29</f>
        <v>197.385834482759</v>
      </c>
      <c r="H29" s="5">
        <f>C29*$E$733/E29</f>
        <v>12.7779586206897</v>
      </c>
      <c r="I29" s="5">
        <f>D29*$E$733/E29</f>
        <v>21.1004448275862</v>
      </c>
      <c r="J29">
        <f>J28+1/12</f>
        <v>1951.66666666667</v>
      </c>
      <c r="K29" s="5">
        <f>LN(B29+C29)</f>
        <v>3.2188758248682</v>
      </c>
      <c r="L29">
        <f>$L$6+J29*$L$7</f>
        <v>3.24555505869839</v><v>3.24555505869839</v><v>3.24555505869839</v><v>3.24555505869839</v><v>3.24555505869839</v><v>3.24555505869839</v><v>3.24555505869839</v><v>3.24555505869839</v><v>3.24555505869839</v>
      </c>
      <c r="M29" s="5">
        <f>SUM(B29:C29)</f>
        <v>25</v>
      </c>
      <c r="N29">
        <f>EXP(L29)</f>
        <v>25.6759577694043</v>
      </c>
      <c r="O29">
        <f>-(N29/M29-1)</f>
        <v>-0.0270383107761727</v>
      </c>
      <c r="P29" s="5">
        <f>LN(E29)</f>
        <v>3.26193531432865</v>
      </c>
      <c r="Q29" s="5">
        <f>LN(C29)</f>
        <v>0.418710334858185</v>
      </c>
    </row>
    <row r="30" spans="1:244">
      <c r="A30">
        <v>1951.1</v>
      </c>
      <c r="B30" s="5">
        <v>23.36</v>
      </c>
      <c r="C30" s="5">
        <v>1.48333</v>
      </c>
      <c r="D30" s="5">
        <v>2.48667</v>
      </c>
      <c r="E30" s="5">
        <v>26.2</v>
      </c>
      <c r="F30" s="5">
        <f>F21*3/12+F33*9/12</f>
        <v>2.6525</v>
      </c>
      <c r="G30" s="5">
        <f>B30*$E$733/E30</f>
        <v>195.627517557252</v>
      </c>
      <c r="H30" s="5">
        <f>C30*$E$733/E30</f>
        <v>12.422096130916</v>
      </c>
      <c r="I30" s="5">
        <f>D30*$E$733/E30</f>
        <v>20.8245324950382</v>
      </c>
      <c r="J30">
        <f>J29+1/12</f>
        <v>1951.75</v>
      </c>
      <c r="K30" s="5">
        <f>LN(B30+C30)</f>
        <v>3.21258930605133</v>
      </c>
      <c r="L30">
        <f>$L$6+J30*$L$7</f>
        <v>3.25135300015435</v>
      </c>
      <c r="M30" s="5">
        <f>SUM(B30:C30)</f>
        <v>24.84333</v>
      </c>
      <c r="N30">
        <f>EXP(L30)</f>
        <v>25.8252578677513</v>
      </c>
      <c r="O30">
        <f>-(N30/M30-1)</f>
        <v>-0.0395248087817264</v>
      </c>
      <c r="P30" s="5">
        <f>LN(E30)</f>
        <v>3.26575941076705</v>
      </c>
      <c r="Q30" s="5">
        <f>LN(C30)</f>
        <v>0.394289560316503</v>
      </c>
    </row>
    <row r="31" spans="1:244">
      <c r="A31">
        <v>1951.11</v>
      </c>
      <c r="B31" s="5">
        <v>22.71</v>
      </c>
      <c r="C31" s="5">
        <v>1.44667</v>
      </c>
      <c r="D31" s="5">
        <v><v><v>2.46333</v></v></v>
      </c>
      <c r="E31" s="5">
        <v>26.4</v>
      </c>
      <c r="F31" s="5">
        <f>F21*2/12+F33*10/12</f>
        <v>2.66166666666667</v>
      </c>
      <c r="G31" s="5">
        <f>B31*$E$733/E31</f>
        <v>188.743326136364</v>
      </c>
      <c r="H31" s="5">
        <f>C31*$E$733/E31</f>
        <v>12.0233072488636</v>
      </c>
      <c r="I31" s="5">
        <f>D31*$E$733/E31</f>
        <v>20.4727916147727</v>
      </c>
      <c r="J31">
        <f>J30+1/12</f>
        <v>1951.83333333333</v>
      </c>
      <c r="K31" s="5">
        <f>LN(B31+C31)</f>
        <v>3.1845605324412</v>
      </c>
      <c r="L31">
        <f>$L$6+J31*$L$7</f>
        <v>3.25715094161032</v>
      </c>
      <c r="M31" s="5">
        <f>SUM(B31:C31)</f>
        <v>24.15667</v>
      </c>
      <c r="N0">
        <f>EXP(L31)</f>
        <v>25.9754261136302</v>
      </c>
      <c r="O31">
        <f>-(N31/M31-1)</f>
        <v>-0.0752900177727405</v>
      </c>
      <c r="P31" s="5">
        <f>LN(E31)</f>
        <v>3.27336401015227</v>
      </c>
      <c r="Q31" s="5">
        <f>LN(C31)</f>
        <v>0.369264363589015</v>
      </c>
    </row>
    <row r="32" spans="1:244">
      <c r="A32">
        <v>1951.12</v>
      </c>
      <c r="B32" s="5">
        <v>23.41</v>
      </c>
      <c r="C32" s="5">
        <v>1.41</v>
      </c>
      <c r="D32" s="5">
        <v>2.44</v>
      </c>
      <c r="E32" s="5">
        <v>26.5</v>
      </c>
      <c r="F32" s="5">
        <f>F21*1/12+F33*11/12</f>
        <v>2.67083333333333</v>
      </c>
      <c r="G32" s="5">
        <f>B32*$E$733/E32</f>
        <v>193.826849433962</v>
      </c>
      <c r="H32" s="5">
        <f>C32*$E$733/E32</f>
        <v>11.6743211320755</v>
      </c>
      <c r="I32" s="5">
        <f>D32*$E$733/E32</f>
        <v>20.2023713207547</v>
      </c>
      <c r="J32">
        <f>J31+1/12</f>
        <v>1951.91666666666</v>
      </c>
      <c r="K32" s="5">
        <f>LN(B32+C32)</f>
        <v>3.21164977977646</v>
      </c>
      <c r="L32">
        <f>$L$6+J32*$L$7</f>
        <v>3.26294888306626</v>
      </c>
      <c r="M32" s="5">
        <f>SUM(B32:C32)</f>
        <v>24.82</v>
      </c>
      <c r="N32">
        <f>EXP(L32)</f>
        <v>26.126467555129</v>
      </c>
      <c r="O32">
        <f>-(N32/M32-1)</f>
        <v>-0.0526376935990716</v>
      </c>
      <c r="P32" s="5">
        <f>LN(E32)</f>
        <v>3.27714473299218</v>
      </c>
      <c r="Q32" s="5">
        <f>LN(C32)</f>
        <v>0.343589704390077</v>
      </c>
    </row>
    <row r="33" spans="1:244">
      <c r="A33">
        <v>1952.01</v>
      </c>
      <c r="B33" s="5">
        <v>24.19</v>
      </c>
      <c r="C33" s="5">
        <v>1.41333</v>
      </c>
      <c r="D33" s="5">
        <v>2.42667</v>
      </c>
      <c r="E33" s="5">
        <v>26.5</v>
      </c>
      <c r="F33" s="5">
        <v>2.68</v>
      </c>
      <c r="G33" s="5">
        <f>B33*$E$733/E33</f>
        <v>200.284984528302</v>
      </c>
      <c r="H33" s="5">
        <f>C33*$E$733/E33</f>
        <v>11.7018924011321</v>
      </c>
      <c r="I33" s="5">
        <f>D33*$E$733/E33</f>
        <v>20.0920034479245</v>
      </c>
      <c r="J33">
        <f>J32+1/12</f>
        <v>1952</v>
      </c>
      <c r="K33" s="5">
        <f>LN(B33+C33)</f>
        <v>3.24272242115109</v>
      </c>
      <c r="L33">
        <f>$L$6+J33*$L$7</f>
        <v>3.26874682452222</v>
      </c>
      <c r="M33" s="5">
        <f>SUM(B33:C33)</f>
        <v>25.60333</v>
      </c>
      <c r="N33">
        <f>EXP(L33)</f>
        <v>26.2783872696912</v>
      </c>
      <c r="O33">
        <f>-(N33/M33-1)</f>
        <v>-0.0263659949581256</v>
      </c>
      <c r="P33" s="5">
        <f>LN(E33)</f>
        <v>3.27714473299218</v>
      </c>
      <c r="Q33" s="5">
        <f>LN(C33)</f>
        <v>0.345948622082409</v>
      </c>
    </row>
    <row r="34" spans="1:244">
      <c r="A34">
        <v>1952.02</v>
      </c>
      <c r="B34" s="5">
        <v>23.75</v>
      </c>
      <c r="C34" s="5">
        <v>1.41667</v>
      </c>
      <c r="D34" s="5">
        <v>2.41333</v>
      </c>
      <c r="E34" s="5">
        <v>26.3</v>
      </c>
      <c r="F34" s="5">
        <f>F33*11/12+F45*1/12</f>
        <v>2.6925</v>
      </c>
      <c r="G34" s="5">
        <f>B34*$E$733/E34</f>
        <v>198.137309885932</v>
      </c>
      <c r="H34" s="5">
        <f>C34*$E$733/E34</f>
        <v>11.8187445387833</v>
      </c>
      <c r="I34" s="5">
        <f>D34*$E$733/E34</f>
        <v>20.1335037501901</v>
      </c>
      <c r="J34">
        <f>J33+1/12</f>
        <v>1952.08333333333</v>
      </c>
      <c r="K34" s="5">
        <f>LN(B34+C34)</f>
        <v>3.22552050003719</v>
      </c>
      <c r="L34">
        <f>$L$6+J34*$L$7</f>
        <v>3.27454476597816</v>
      </c>
      <c r="M34" s="5">
        <f>SUM(B34:C34)</f>
        <v>25.16667</v>
      </c>
      <c r="N34">
        <f>EXP(L34)</f>
        <v>26.431190364282</v>
      </c>
      <c r="O34">
        <f>-(N34/M34-1)</f>
        <v>-0.0502458356342725</v>
      </c>
      <c r="P34" s="5">
        <f>LN(E34)</f>
        <v>3.26956893918372</v>
      </c>
      <c r="Q34" s="5">
        <f>LN(C34)</f>
        <v>0.348309047206624</v>
      </c>
    </row>
    <row r="35" spans="1:244">
      <c r="A35">
        <v>1952.03</v>
      </c>
      <c r="B35" s="5">
        <v>23.81</v>
      </c>
      <c r="C35" s="5">
        <v>1.42</v>
      </c>
      <c r="D35" s="5">
        <v>2.4</v>
      </c>
      <c r="E35" s="5">
        <v>26.3</v>
      </c>
      <c r="F35" s="5">
        <f>F33*10/12+F45*2/12</f>
        <v>2.705</v>
      </c>
      <c r="G35" s="5">
        <f>B35*$E$733/E35</f>
        <v>198.63786730038</v>
      </c>
      <c r="H35" s="5">
        <f>C35*$E$733/E35</f>
        <v>11.8465254752852</v>
      </c>
      <c r="I35" s="5">
        <f>D35*$E$733/E35</f>
        <v>20.0222965779468</v>
      </c>
      <c r="J35">
        <f>J34+1/12</f>
        <v>1952.16666666666</v>
      </c>
      <c r="K35" s="5">
        <f>LN(B35+C35)</f>
        <v>3.22803376265297</v>
      </c>
      <c r="L35">
        <f>$L$6+J35*$L$7</f>
        <v>3.28034270743413</v>
      </c>
      <c r="M35" s="5">
        <f>SUM(B35:C35)</f>
        <v>25.23</v>
      </c>
      <c r="N35">
        <f>EXP(L35)</f>
        <v>26.5848819755651</v>
      </c>
      <c r="O35">
        <f>-(N35/M35-1)</f>
        <v>-0.0537012277275091</v>
      </c>
      <c r="P35" s="5">
        <f>LN(E35)</f>
        <v>3.26956893918372</v>
      </c>
      <c r="Q35" s="5">
        <f>LN(C35)</f>
        <v>0.350656871613169</v>
      </c>
    </row>
    <row r="36" spans="1:244">
      <c r="A36">
        <v>1952.04</v>
      </c>
      <c r="B36" s="5">
        <v>23.74</v>
      </c>
      <c r="C36" s="5">
        <v>1.43</v>
      </c>
      <c r="D36" s="5">
        <v>2.38</v>
      </c>
      <c r="E36" s="5">
        <v>26.4</v>
      </c>
      <c r="F36" s="5">
        <f>F33*9/12+F45*3/12</f>
        <v>2.7175</v>
      </c>
      <c r="G36" s="5">
        <f>B36*$E$733/E36</f>
        <v>197.303679545455</v>
      </c>
      <c r="H36" s="5">
        <f>C36*$E$733/E36</f>
        <v>11.8847625</v>
      </c>
      <c r="I36" s="5">
        <f>D36*$E$733/E36</f>
        <v>19.7802340909091</v>
      </c>
      <c r="J36">
        <f>J35+1/12</f>
        <v>1952.25</v>
      </c>
      <c r="K36" s="5">
        <f>LN(B36+C36)</f>
        <v>3.22565280914722</v>
      </c>
      <c r="L36">
        <f>$L$6+J36*$L$7</f>
        <v>3.2861406488901</v>
      </c>
      <c r="M36" s="5">
        <f>SUM(B36:C36)</f>
        <v>25.17</v>
      </c>
      <c r="N36">
        <f>EXP(L36)</f>
        <v>26.7394672700706</v>
      </c>
      <c r="O36">
        <f>-(N36/M36-1)</f>
        <v>-0.0623546789857212</v>
      </c>
      <c r="P36" s="5">
        <f>LN(E36)</f>
        <v>3.27336401015227</v>
      </c>
      <c r="Q36" s="5">
        <f>LN(C36)</f>
        <v>0.357674444271816</v>
      </c>
    </row>
    <row r="37" spans="1:244">
      <c r="A37">
        <v>1952.05</v>
      </c>
      <c r="B37" s="5">
        <v>23.73</v>
      </c>
      <c r="C37" s="5">
        <v>1.44</v>
      </c>
      <c r="D37" s="5">
        <v>2.36</v>
      </c>
      <c r="E37" s="5">
        <v>26.4</v>
      </c>
      <c r="F37" s="5">
        <f>F33*8/12+F45*4/12</f>
        <v>2.73</v>
      </c>
      <c r="G37" s="5">
        <f>B37*$E$733/E37</f>
        <v>197.220569318182</v>
      </c>
      <c r="H37" s="5">
        <f>C37*$E$733/E37</f>
        <v>11.9678727272727</v>
      </c>
      <c r="I37" s="5">
        <f>D37*$E$733/E37</f>
        <v>19.6140136363636</v>
      </c>
      <c r="J37">
        <f>J36+1/12</f>
        <v>1952.33333333333</v>
      </c>
      <c r="K37" s="5">
        <f>LN(B37+C37)</f>
        <v>3.22565280914722</v>
      </c>
      <c r="L37">
        <f>$L$6+J37*$L$7</f>
        <v>3.29193859034604</v>
      </c>
      <c r="M37" s="5">
        <f>SUM(B37:C37)</f>
        <v>25.17</v>
      </c>
      <c r="N37">
        <f>EXP(L37)</f>
        <v>26.894951444371</v>
      </c>
      <c r="O37">
        <f>-(N37/M37-1)</f>
        <v>-0.0685320399034974</v>
      </c>
      <c r="P37" s="5">
        <f>LN(E37)</f>
        <v>3.27336401015227</v>
      </c>
      <c r="Q37" s="5">
        <f>LN(C37)</f>
        <v>0.364643113587909</v>
      </c>
    </row>
    <row r="38" spans="1:244">
      <c r="A38">
        <v>1952.06</v>
      </c>
      <c r="B38" s="5">
        <v>24.38</v>
      </c>
      <c r="C38" s="5">
        <v>1.45</v>
      </c>
      <c r="D38" s="5">
        <v>2.34</v>
      </c>
      <c r="E38" s="5">
        <v>26.5</v>
      </c>
      <c r="F38" s="5">
        <f>F33*7/12+F45*5/12</f>
        <v>2.7425</v>
      </c>
      <c r="G38" s="5">
        <f>B38*$E$733/E38</f>
        <v>201.85812</v>
      </c>
      <c r="H38" s="5">
        <f>C38*$E$733/E38</f>
        <v>12.0055075471698</v>
      </c>
      <c r="I38" s="5">
        <f>D38*$E$733/E38</f>
        <v>19.3744052830189</v>
      </c>
      <c r="J38">
        <f>J37+1/12</f>
        <v>1952.41666666666</v>
      </c>
      <c r="K38" s="5">
        <f>LN(B38+C38)</f>
        <v>3.25153660710775</v>
      </c>
      <c r="L38">
        <f>$L$6+J38*$L$7</f>
        <v>3.297736531802</v>
      </c>
      <c r="M38" s="5">
        <f>SUM(B38:C38)</f>
        <v>25.83</v>
      </c>
      <c r="N38">
        <f>EXP(L38)</f>
        <v>27.051339725258</v>
      </c>
      <c r="O38">
        <f>-(N38/M38-1)</f>
        <v>-0.0472837679155234</v>
      </c>
      <c r="P38" s="5">
        <f>LN(E38)</f>
        <v>3.27714473299218</v>
      </c>
      <c r="Q38" s="5">
        <f>LN(C38)</f>
        <v>0.371563556432483</v>
      </c>
    </row>
    <row r="39" spans="1:244">
      <c r="A39">
        <v>1952.07</v>
      </c>
      <c r="B39" s="5">
        <v>25.08</v>
      </c>
      <c r="C39" s="5">
        <v>1.45</v>
      </c>
      <c r="D39" s="5">
        <v>2.34667</v>
      </c>
      <c r="E39" s="5">
        <v>26.7</v>
      </c>
      <c r="F39" s="5">
        <f>F33*6/12+F45*6/12</f>
        <v>2.755</v>
      </c>
      <c r="G39" s="5">
        <f>B39*$E$733/E39</f>
        <v>206.09842247191</v>
      </c>
      <c r="H39" s="5">
        <f>C39*$E$733/E39</f>
        <v>11.9155786516854</v>
      </c>
      <c r="I39" s="5">
        <f>D39*$E$733/E39</f>
        <v>19.2840903134831</v>
      </c>
      <c r="J39">
        <f>J38+1/12</f>
        <v>1952.5</v>
      </c>
      <c r="K39" s="5">
        <f>LN(B39+C39)</f>
        <v>3.27827616814965</v>
      </c>
      <c r="L39">
        <f>$L$6+J39*$L$7</f>
        <v>3.30353447325794</v>
      </c>
      <c r="M39" s="5">
        <f>SUM(B39:C39)</f>
        <v>26.53</v>
      </c>
      <c r="N39">
        <f>EXP(L39)</f>
        <v>27.2086373699126</v>
      </c>
      <c r="O39">
        <f>-(N39/M39-1)</f>
        <v>-0.0255799988659111</v>
      </c>
      <c r="P39" s="5">
        <f>LN(E39)</f>
        <v>3.2846635654062</v>
      </c>
      <c r="Q39" s="5">
        <f>LN(C39)</f>
        <v>0.371563556432483</v>
      </c>
    </row>
    <row r="40" spans="1:244">
      <c r="A40">
        <v>1952.08</v>
      </c>
      <c r="B40" s="5">
        <v>25.18</v>
      </c>
      <c r="C40" s="5">
        <v>1.45</v>
      </c>
      <c r="D40" s="5">
        <v>2.35333</v>
      </c>
      <c r="E40" s="5">
        <v>26.7</v>
      </c>
      <c r="F40" s="5">
        <f>F33*5/12+F45*7/12</f>
        <v>2.7675</v>
      </c>
      <c r="G40" s="5">
        <f>B40*$E$733/E40</f>
        <v>206.920186516854</v>
      </c>
      <c r="H40" s="5">
        <f>C40*$E$733/E40</f>
        <v>11.9155786516854</v>
      </c>
      <c r="I40" s="5">
        <f>D40*$E$733/E40</f>
        <v>19.3388197988764</v>
      </c>
      <c r="J40">
        <f>J39+1/12</f>
        <v>1952.58333333333</v>
      </c>
      <c r="K40" s="5">
        <f>LN(B40+C40)</f>
        <v>3.28203839982584</v>
      </c>
      <c r="L40">
        <f>$L$6+J40*$L$7</f>
        <v>3.30933241471391</v>
      </c>
      <c r="M40" s="5">
        <f>SUM(B40:C40)</f>
        <v>26.63</v>
      </c>
      <c r="N40">
        <f>EXP(L40)</f>
        <v>27.3668496660886</v>
      </c>
      <c r="O40">
        <f>-(N40/M40-1)</f>
        <v>-0.0276699086026528</v>
      </c>
      <c r="P40" s="5">
        <f>LN(E40)</f>
        <v>3.2846635654062</v>
      </c>
      <c r="Q40" s="5">
        <f>LN(C40)</f>
        <v>0.371563556432483</v>
      </c>
    </row>
    <row r="41" spans="1:244">
      <c r="A41">
        <v>1952.09</v>
      </c>
      <c r="B41" s="5">
        <v>24.78</v>
      </c>
      <c r="C41" s="5">
        <v>1.45</v>
      </c>
      <c r="D41" s="5">
        <v>2.36</v>
      </c>
      <c r="E41" s="5">
        <v>26.7</v>
      </c>
      <c r="F41" s="5">
        <f>F33*4/12+F45*8/12</f>
        <v>2.78</v>
      </c>
      <c r="G41" s="5">
        <f>B41*$E$733/E41</f>
        <v>203.633130337079</v>
      </c>
      <c r="H41" s="5">
        <f>C41*$E$733/E41</f>
        <v>11.9155786516854</v>
      </c>
      <c r="I41" s="5">
        <f>D41*$E$733/E41</f>
        <v>19.3936314606742</v>
      </c>
      <c r="J41">
        <f>J40+1/12</f>
        <v>1952.66666666666</v>
      </c>
      <c r="K41" s="5">
        <f>LN(B41+C41)</f>
        <v>3.26690379387878</v>
      </c>
      <c r="L41">
        <f>$L$6+J41*$L$7</f>
        <v>3.31513035616987</v>
      </c>
      <c r="M41" s="5">
        <f>SUM(B41:C41)</f>
        <v>26.23</v>
      </c>
      <c r="N41">
        <f>EXP(L41)</f>
        <v>27.5259819322845</v>
      </c>
      <c r="O41">
        <f>-(N41/M41-1)</f>
        <v>-0.0494083847611329</v>
      </c>
      <c r="P41" s="5">
        <f>LN(E41)</f>
        <v>3.2846635654062</v>
      </c>
      <c r="Q41" s="5">
        <f>LN(C41)</f>
        <v>0.371563556432483</v>
      </c>
    </row>
    <row r="42" spans="1:244">
      <c r="A42">
        <v>1952.1</v>
      </c>
      <c r="B42" s="5">
        <v>24.26</v>
      </c>
      <c r="C42" s="5">
        <v>1.43667</v>
      </c>
      <c r="D42" s="5">
        <v>2.37333</v>
      </c>
      <c r="E42" s="5">
        <v>26.7</v>
      </c>
      <c r="F42" s="5">
        <f>F33*3/12+F45*9/12</f>
        <v>2.7925</v>
      </c>
      <c r="G42" s="5">
        <f>B42*$E$733/E42</f>
        <v>199.359957303371</v>
      </c>
      <c r="H42" s="5">
        <f>C42*$E$733/E42</f>
        <v>11.8060375044944</v>
      </c>
      <c r="I42" s="5">
        <f>D42*$E$733/E42</f>
        <v>19.5031726078652</v>
      </c>
      <c r="J42">
        <f>J41+1/12</f>
        <v>1952.75</v>
      </c>
      <c r="K42" s="5">
        <f>LN(B42+C42)</f>
        <v>3.24636141152156</v>
      </c>
      <c r="L42">
        <f>$L$6+J42*$L$7</f>
        <v>3.32092829762581</v>
      </c>
      <c r="M42" s="5">
        <f>SUM(B42:C42)</f>
        <v>25.69667</v>
      </c>
      <c r="N42">
        <f>EXP(L42)</f>
        <v>27.6860395179246</v>
      </c>
      <c r="O42">
        <f>-(N42/M42-1)</f>
        <v>-0.0774174053651548</v>
      </c>
      <c r="P42" s="5">
        <f>LN(E42)</f>
        <v>3.2846635654062</v>
      </c>
      <c r="Q42" s="5">
        <f>LN(C42)</f>
        <v>0.36232793563047</v>
      </c>
    </row>
    <row r="43" spans="1:244">
      <c r="A43">
        <v>1952.11</v>
      </c>
      <c r="B43" s="5">
        <v>25.03</v>
      </c>
      <c r="C43" s="5">
        <v>1.42333</v>
      </c>
      <c r="D43" s="5">
        <v>2.38667</v>
      </c>
      <c r="E43" s="5">
        <v>26.7</v>
      </c>
      <c r="F43" s="5">
        <f>F33*2/12+F45*10/12</f>
        <v>2.805</v>
      </c>
      <c r="G43" s="5">
        <f>B43*$E$733/E43</f>
        <v>205.687540449438</v>
      </c>
      <c r="H43" s="5">
        <f>C43*$E$733/E43</f>
        <v>11.6964141808989</v>
      </c>
      <c r="I43" s="5">
        <f>D43*$E$733/E43</f>
        <v>19.6127959314607</v>
      </c>
      <c r="J43">
        <f>J42+1/12</f>
        <v>1952.83333333333</v>
      </c>
      <c r="K43" s="5">
        <f>LN(B43+C43)</f>
        <v>3.27538204830044</v>
      </c>
      <c r="L43">
        <f>$L$6+J43*$L$7</f>
        <v>3.32672623908178</v>
      </c>
      <c r="M43" s="5">
        <f>SUM(B43:C43)</f>
        <v>26.45333</v>
      </c>
      <c r="N43">
        <f>EXP(L43)</f>
        <v>27.8470278035414</v>
      </c>
      <c r="O43">
        <f>-(N43/M43-1)</f>
        <v>-0.0526851554621439</v>
      </c>
      <c r="P43" s="5">
        <f>LN(E43)</f>
        <v>3.2846635654062</v>
      </c>
      <c r="Q43" s="5">
        <f>LN(C43)</f>
        <v>0.352999196649306</v>
      </c>
    </row>
    <row r="44" spans="1:244">
      <c r="A44">
        <v>1952.12</v>
      </c>
      <c r="B44" s="5">
        <v>26.04</v>
      </c>
      <c r="C44" s="5">
        <v>1.41</v>
      </c>
      <c r="D44" s="5">
        <v>2.4</v>
      </c>
      <c r="E44" s="5">
        <v>26.7</v>
      </c>
      <c r="F44" s="5">
        <f>F33*1/12+F45*11/12</f>
        <v>2.8175</v>
      </c>
      <c r="G44" s="5">
        <f>B44*$E$733/E44</f>
        <v>213.987357303371</v>
      </c>
      <c r="H44" s="5">
        <f>C44*$E$733/E44</f>
        <v>11.5868730337079</v>
      </c>
      <c r="I44" s="5">
        <f>D44*$E$733/E44</f>
        <v>19.7223370786517</v>
      </c>
      <c r="J44">
        <f>J43+1/12</f>
        <v>1952.91666666666</v>
      </c>
      <c r="K44" s="5">
        <f>LN(B44+C44)</f>
        <v>3.31236616795554</v>
      </c>
      <c r="L44">
        <f>$L$6+J44*$L$7</f>
        <v>3.33252418053772</v>
      </c>
      <c r="M44" s="5">
        <f>SUM(B44:C44)</f>
        <v>27.45</v>
      </c>
      <c r="N44">
        <f>EXP(L44)</f>
        <v>28.0089522009508</v>
      </c>
      <c r="O44">
        <f>-(N44/M44-1)</f>
        <v>-0.020362557411687</v>
      </c>
      <c r="P44" s="5">
        <f>LN(E44)</f>
        <v>3.2846635654062</v>
      </c>
      <c r="Q44" s="5">
        <f>LN(C44)</f>
        <v>0.343589704390077</v>
      </c>
    </row>
    <row r="45" spans="1:244">
      <c r="A45">
        <v>1953.01</v>
      </c>
      <c r="B45" s="5">
        <v>26.18</v>
      </c>
      <c r="C45" s="5">
        <v>1.41</v>
      </c>
      <c r="D45" s="5">
        <v>2.41</v>
      </c>
      <c r="E45" s="5">
        <v>26.6</v>
      </c>
      <c r="F45" s="5">
        <v>2.83</v>
      </c>
      <c r="G45" s="5">
        <f>B45*$E$733/E45</f>
        <v>215.946615789474</v>
      </c>
      <c r="H45" s="5">
        <f>C45*$E$733/E45</f>
        <v>11.6304327067669</v>
      </c>
      <c r="I45" s="5">
        <f>D45*$E$733/E45</f>
        <v>19.8789665413534</v>
      </c>
      <c r="J45">
        <f>J44+1/12</f>
        <v>1953</v>
      </c>
      <c r="K45" s="5">
        <f>LN(B45+C45)</f>
        <v>3.31745338822919</v>
      </c>
      <c r="L45">
        <f>$L$6+J45*$L$7</f>
        <v>3.33832212199368</v>
      </c>
      <c r="M45" s="5">
        <f>SUM(B45:C45)</f>
        <v>27.59</v>
      </c>
      <c r="N45">
        <f>EXP(L45)</f>
        <v>28.1718181534405</v>
      </c>
      <c r="O45">
        <f>-(N45/M45-1)</f>
        <v>-0.0210880084610541</v>
      </c>
      <c r="P45" s="5">
        <f>LN(E45)</f>
        <v>3.28091121578765</v>
      </c>
      <c r="Q45" s="5">
        <f>LN(C45)</f>
        <v>0.343589704390077</v>
      </c>
    </row>
    <row r="46" spans="1:244">
      <c r="A46">
        <v>1953.02</v>
      </c>
      <c r="B46" s="5">
        <v>25.86</v>
      </c>
      <c r="C46" s="5">
        <v>1.41</v>
      </c>
      <c r="D46" s="5">
        <v>2.42</v>
      </c>
      <c r="E46" s="5">
        <v>26.5</v>
      </c>
      <c r="F46" s="5">
        <v>2.80083333333333</v>
      </c>
      <c r="G46" s="5">
        <f>B46*$E$733/E46</f>
        <v>214.112017358491</v>
      </c>
      <c r="H46" s="5">
        <f>C46*$E$733/E46</f>
        <v>11.6743211320755</v>
      </c>
      <c r="I46" s="5">
        <f>D46*$E$733/E46</f>
        <v>20.0367781132075</v>
      </c>
      <c r="J46">
        <f>J45+1/12</f>
        <v>1953.08333333333</v>
      </c>
      <c r="K46" s="5">
        <f>LN(B46+C46)</f>
        <v>3.3057871968575</v>
      </c>
      <c r="L46">
        <f>$L$6+J46*$L$7</f>
        <v>3.34412006344965</v>
      </c>
      <c r="M46" s="5">
        <f>SUM(B46:C46)</f>
        <v>27.27</v>
      </c>
      <c r="N46">
        <f>EXP(L46)</f>
        <v>28.3356311359472</v>
      </c>
      <c r="O46">
        <f>-(N46/M46-1)</f>
        <v>-0.039077049356333</v>
      </c>
      <c r="P46" s="5">
        <f>LN(E46)</f>
        <v>3.27714473299218</v>
      </c>
      <c r="Q46" s="5">
        <f>LN(C46)</f>
        <v>0.343589704390077</v>
      </c>
    </row>
    <row r="47" spans="1:244">
      <c r="A47">
        <v>1953.03</v>
      </c>
      <c r="B47" s="5">
        <v>25.99</v>
      </c>
      <c r="C47" s="5">
        <v>1.41</v>
      </c>
      <c r="D47" s="5">
        <v>2.43</v>
      </c>
      <c r="E47" s="5">
        <v>26.6</v>
      </c>
      <c r="F47" s="5">
        <v>2.77166666666667</v>
      </c>
      <c r="G47" s="5">
        <f>B47*$E$733/E47</f>
        <v>214.379394360902</v>
      </c>
      <c r="H47" s="5">
        <f>C47*$E$733/E47</f>
        <v>11.6304327067669</v>
      </c>
      <c r="I47" s="5">
        <f>D47*$E$733/E47</f>
        <v>20.0439372180451</v>
      </c>
      <c r="J47">
        <f>J46+1/12</f>
        <v>1953.16666666666</v>
      </c>
      <c r="K47" s="5">
        <f>LN(B47+C47)</f>
        <v>3.31054301339402</v>
      </c>
      <c r="L47">
        <f>$L$6+J47*$L$7</f>
        <v>3.34991800490559</v>
      </c>
      <c r="M47" s="5">
        <f>SUM(B47:C47)</f>
        <v>27.4</v>
      </c>
      <c r="N47">
        <f>EXP(L47)</f>
        <v>28.5003966552433</v>
      </c>
      <c r="O47">
        <f>-(N47/M47-1)</f>
        <v>-0.0401604618701938</v>
      </c>
      <c r="P47" s="5">
        <f>LN(E47)</f>
        <v>3.28091121578765</v>
      </c>
      <c r="Q47" s="5">
        <f>LN(C47)</f>
        <v>0.343589704390077</v>
      </c>
    </row>
    <row r="48" spans="1:244">
      <c r="A48">
        <v>1953.04</v>
      </c>
      <c r="B48" s="5">
        <v>24.71</v>
      </c>
      <c r="C48" s="5">
        <v>1.41333</v>
      </c>
      <c r="D48" s="5">
        <v>2.45667</v>
      </c>
      <c r="E48" s="5">
        <v>26.6</v>
      </c>
      <c r="F48" s="5">
        <v>2.83</v>
      </c>
      <c r="G48" s="5">
        <f>B48*$E$733/E48</f>
        <v>203.821271052632</v>
      </c>
      <c r="H48" s="5">
        <f>C48*$E$733/E48</f>
        <v>11.6579003244361</v>
      </c>
      <c r="I48" s="5">
        <f>D48*$E$733/E48</f>
        <v>20.2639256154135</v>
      </c>
      <c r="J48">
        <f>J47+1/12</f>
        <v>1953.25</v>
      </c>
      <c r="K48" s="5">
        <f>LN(B48+C48)</f>
        <v>3.26282878479681</v>
      </c>
      <c r="L48">
        <f>$L$6+J48*$L$7</f>
        <v>3.35571594636156</v>
      </c>
      <c r="M48" s="5">
        <f>SUM(B48:C48)</f>
        <v>26.12333</v>
      </c>
      <c r="N48">
        <f>EXP(L48)</f>
        <v>28.6661202501242</v>
      </c>
      <c r="O48">
        <f>-(N48/M48-1)</f>
        <v>-0.0973379063895849</v>
      </c>
      <c r="P48" s="5">
        <f>LN(E48)</f>
        <v>3.28091121578765</v>
      </c>
      <c r="Q48" s="5">
        <f>LN(C48)</f>
        <v>0.345948622082409</v>
      </c>
    </row>
    <row r="49" spans="1:244">
      <c r="A49">
        <v>1953.05</v>
      </c>
      <c r="B49" s="5">
        <v>24.84</v>
      </c>
      <c r="C49" s="5">
        <v>1.41667</v>
      </c>
      <c r="D49" s="5">
        <v>2.48333</v>
      </c>
      <c r="E49" s="5">
        <v>26.7</v>
      </c>
      <c r="F49" s="5">
        <v>3.05</v>
      </c>
      <c r="G49" s="5">
        <f>B49*$E$733/E49</f>
        <v>204.126188764045</v>
      </c>
      <c r="H49" s="5">
        <f>C49*$E$733/E49</f>
        <v>11.6416846955056</v>
      </c>
      <c r="I49" s="5">
        <f>D49*$E$733/E49</f>
        <v>20.4071130573034</v>
      </c>
      <c r="J49">
        <f>J48+1/12</f>
        <v>1953.33333333333</v>
      </c>
      <c r="K49" s="5">
        <f>LN(B49+C49)</f>
        <v>3.267920051999</v>
      </c>
      <c r="L49">
        <f>$L$6+J49*$L$7</f>
        <v>3.36151388781749</v>
      </c>
      <c r="M49" s="5">
        <f>SUM(B49:C49)</f>
        <v>26.25667</v>
      </c>
      <c r="N49">
        <f>EXP(L49)</f>
        <v>28.8328074915891</v>
      </c>
      <c r="O49">
        <f>-(N49/M49-1)</f>
        <v>-0.0981136408992107</v>
      </c>
      <c r="P49" s="5">
        <f>LN(E49)</f>
        <v>3.2846635654062</v>
      </c>
      <c r="Q49" s="5">
        <f>LN(C49)</f>
        <v>0.348309047206624</v>
      </c>
    </row>
    <row r="50" spans="1:244">
      <c r="A50">
        <v>1953.06</v>
      </c>
      <c r="B50" s="5">
        <v>23.95</v>
      </c>
      <c r="C50" s="5">
        <v>1.42</v>
      </c>
      <c r="D50" s="5">
        <v>2.51</v>
      </c>
      <c r="E50" s="5">
        <v>26.8</v>
      </c>
      <c r="F50" s="5">
        <v>3.11</v>
      </c>
      <c r="G50" s="5">
        <f>B50*$E$733/E50</f>
        <v>196.07811380597</v>
      </c>
      <c r="H50" s="5">
        <f>C50*$E$733/E50</f>
        <v>11.6255082089552</v>
      </c>
      <c r="I50" s="5">
        <f>D50*$E$733/E50</f>
        <v>20.5493138059701</v>
      </c>
      <c r="J50">
        <f>J49+1/12</f>
        <v>1953.41666666666</v>
      </c>
      <c r="K50" s="5">
        <f>LN(B50+C50)</f>
        <v>3.23356737361119</v>
      </c>
      <c r="L50">
        <f>$L$6+J50*$L$7</f>
        <v>3.36731182927346</v>
      </c>
      <c r="M50" s="5">
        <f>SUM(B50:C50)</f>
        <v>25.37</v>
      </c>
      <c r="N50">
        <f>EXP(L50)</f>
        <v>29.0004639830343</v>
      </c>
      <c r="O50">
        <f>-(N50/M50-1)</f>
        <v>-0.143100669414045</v>
      </c>
      <c r="P50" s="5">
        <f>LN(E50)</f>
        <v>3.28840188751681</v>
      </c>
      <c r="Q50" s="5">
        <f>LN(C50)</f>
        <v>0.350656871613169</v>
      </c>
    </row>
    <row r="51" spans="1:244">
      <c r="A51">
        <v>1953.07</v>
      </c>
      <c r="B51" s="5">
        <v>24.29</v>
      </c>
      <c r="C51" s="5">
        <v>1.42</v>
      </c>
      <c r="D51" s="5">
        <v>2.52333</v>
      </c>
      <c r="E51" s="5">
        <v>26.8</v>
      </c>
      <c r="F51" s="5">
        <v>2.93</v>
      </c>
      <c r="G51" s="5">
        <f>B51*$E$733/E51</f>
        <v>198.86168619403</v>
      </c>
      <c r="H51" s="5">
        <f>C51*$E$733/E51</f>
        <v>11.6255082089552</v>
      </c>
      <c r="I51" s="5">
        <f>D51*$E$733/E51</f>
        <v>20.6584462175373</v>
      </c>
      <c r="J51">
        <f>J50+1/12</f>
        <v>1953.5</v>
      </c>
      <c r="K51" s="5">
        <f>LN(B51+C51)</f>
        <v>3.2468800212778</v>
      </c>
      <c r="L51">
        <f>$L$6+J51*$L$7</f>
        <v>3.37310977072943</v>
      </c>
      <c r="M51" s="5">
        <f>SUM(B51:C51)</f>
        <v>25.71</v>
      </c>
      <c r="N51">
        <f>EXP(L51)</f>
        <v>29.1690953604365</v>
      </c>
      <c r="O51">
        <f>-(N51/M51-1)</f>
        <v>-0.134542798927909</v>
      </c>
      <c r="P51" s="5">
        <f>LN(E51)</f>
        <v>3.28840188751681</v>
      </c>
      <c r="Q51" s="5">
        <f>LN(C51)</f>
        <v>0.350656871613169</v>
      </c>
    </row>
    <row r="52" spans="1:244">
      <c r="A52">
        <v>1953.08</v>
      </c>
      <c r="B52" s="5">
        <v>24.39</v>
      </c>
      <c r="C52" s="5">
        <v>1.42</v>
      </c>
      <c r="D52" s="5">
        <v>2.53667</v>
      </c>
      <c r="E52" s="5">
        <v>26.9</v>
      </c>
      <c r="F52" s="5">
        <v>2.95</v>
      </c>
      <c r="G52" s="5">
        <f>B52*$E$733/E52</f>
        <v>198.938077695167</v>
      </c>
      <c r="H52" s="5">
        <f>C52*$E$733/E52</f>
        <v>11.5822907063197</v>
      </c>
      <c r="I52" s="5">
        <f>D52*$E$733/E52</f>
        <v>20.6904573</v>
      </c>
      <c r="J52">
        <f>J51+1/12</f>
        <v>1953.58333333333</v>
      </c>
      <c r="K52" s="5">
        <f>LN(B52+C52)</f>
        <v>3.25076201373052</v>
      </c>
      <c r="L52">
        <f>$L$6+J52*$L$7</f>
        <v>3.37890771218537</v>
      </c>
      <c r="M52" s="5">
        <f>SUM(B52:C52)</f>
        <v>25.81</v>
      </c>
      <c r="N52">
        <f>EXP(L52)</f>
        <v>29.3387072925443</v>
      </c>
      <c r="O52">
        <f>-(N52/M52-1)</f>
        <v>-0.136718608777384</v>
      </c>
      <c r="P52" s="5">
        <f>LN(E52)</f>
        <v>3.29212628660779</v>
      </c>
      <c r="Q52" s="5">
        <f>LN(C52)</f>
        <v>0.350656871613169</v>
      </c>
    </row>
    <row r="53" spans="1:244">
      <c r="A53">
        <v>1953.09</v>
      </c>
      <c r="B53" s="5">
        <v>23.27</v>
      </c>
      <c r="C53" s="5">
        <v>1.42</v>
      </c>
      <c r="D53" s="5">
        <v>2.55</v>
      </c>
      <c r="E53" s="5">
        <v>26.9</v>
      </c>
      <c r="F53" s="5">
        <v>2.87</v>
      </c>
      <c r="G53" s="5">
        <f>B53*$E$733/E53</f>
        <v>189.802749814126</v>
      </c>
      <c r="H53" s="5">
        <f>C53*$E$733/E53</f>
        <v>11.5822907063197</v>
      </c>
      <c r="I53" s="5">
        <f>D53*$E$733/E53</f>
        <v>20.7991840148699</v>
      </c>
      <c r="J53">
        <f>J52+1/12</f>
        <v>1953.66666666666</v>
      </c>
      <c r="K53" s="5">
        <f>LN(B53+C53)</f>
        <v>3.20639830335709</v>
      </c>
      <c r="L53">
        <f>$L$6+J53*$L$7</f>
        <v>3.38470565364133</v>
      </c>
      <c r="M53" s="5">
        <f>SUM(B53:C53)</f>
        <v>24.69</v>
      </c>
      <c r="N53">
        <f>EXP(L53)</f>
        <v>29.5093054810711</v>
      </c>
      <c r="O53">
        <f>-(N53/M53-1)</f>
        <v>-0.195192607576795</v>
      </c>
      <c r="P53" s="5">
        <f>LN(E53)</f>
        <v>3.29212628660779</v>
      </c>
      <c r="Q53" s="5">
        <f>LN(C53)</f>
        <v>0.350656871613169</v>
      </c>
    </row>
    <row r="54" spans="1:244">
      <c r="A54">
        <v>1953.1</v>
      </c>
      <c r="B54" s="5">
        <v>23.97</v>
      </c>
      <c r="C54" s="5">
        <v>1.43</v>
      </c>
      <c r="D54" s="5">
        <v>2.53667</v>
      </c>
      <c r="E54" s="5">
        <v>27</v>
      </c>
      <c r="F54" s="5">
        <v>2.66</v>
      </c>
      <c r="G54" s="5">
        <f>B54*$E$733/E54</f>
        <v>194.78821</v>
      </c>
      <c r="H54" s="5">
        <f>C54*$E$733/E54</f>
        <v>11.6206566666667</v>
      </c>
      <c r="I54" s="5">
        <f>D54*$E$733/E54</f>
        <v>20.6138259766667</v>
      </c>
      <c r="J54">
        <f>J53+1/12</f>
        <v>1953.75</v>
      </c>
      <c r="K54" s="5">
        <f>LN(B54+C54)</f>
        <v>3.23474917402449</v>
      </c>
      <c r="L54">
        <f>$L$6+J54*$L$7</f>
        <v>3.39050359509727</v>
      </c>
      <c r="M54" s="5">
        <f>SUM(B54:C54)</f>
        <v>25.4</v>
      </c>
      <c r="N54">
        <f>EXP(L54)</f>
        <v>29.6808956608814</v>
      </c>
      <c r="O54">
        <f>-(N54/M54-1)</f>
        <v>-0.168539199247299</v>
      </c>
      <c r="P54" s="5">
        <f>LN(E54)</f>
        <v>3.29583686600433</v>
      </c>
      <c r="Q54" s="5">
        <f>LN(C54)</f>
        <v>0.357674444271816</v>
      </c>
    </row>
    <row r="55" spans="1:244">
      <c r="A55">
        <v>1953.11</v>
      </c>
      <c r="B55" s="5">
        <v>24.5</v>
      </c>
      <c r="C55" s="5">
        <v>1.44</v>
      </c>
      <c r="D55" s="5">
        <v>2.52333</v>
      </c>
      <c r="E55" s="5">
        <v>26.9</v>
      </c>
      <c r="F55" s="5">
        <v>2.68</v>
      </c>
      <c r="G55" s="5">
        <f>B55*$E$733/E55</f>
        <v>199.83529739777</v>
      </c>
      <c r="H55" s="5">
        <f>C55*$E$733/E55</f>
        <v>11.7454215613383</v>
      </c>
      <c r="I55" s="5">
        <f>D55*$E$733/E55</f>
        <v>20.5816490197026</v>
      </c>
      <c r="J55">
        <f>J54+1/12</f>
        <v>1953.83333333333</v>
      </c>
      <c r="K55" s="5">
        <f>LN(B55+C55)</f>
        <v>3.2557861788883</v>
      </c>
      <c r="L55">
        <f>$L$6+J55*$L$7</f>
        <v>3.39630153655324</v>
      </c>
      <c r="M55" s="5">
        <f>SUM(B55:C55)</f>
        <v>25.94</v>
      </c>
      <c r="N55">
        <f>EXP(L55)</f>
        <v>29.85348360019</v>
      </c>
      <c r="O55">
        <f>-(N55/M55-1)</f>
        <v>-0.150866754055128</v>
      </c>
      <c r="P55" s="5">
        <f>LN(E55)</f>
        <v>3.29212628660779</v>
      </c>
      <c r="Q55" s="5">
        <f>LN(C55)</f>
        <v>0.364643113587909</v>
      </c>
    </row>
    <row r="56" spans="1:244">
      <c r="A56">
        <v>1953.12</v>
      </c>
      <c r="B56" s="5">
        <v>24.83</v>
      </c>
      <c r="C56" s="5">
        <v>1.45</v>
      </c>
      <c r="D56" s="5">
        <v>2.51</v>
      </c>
      <c r="E56" s="5">
        <v>26.9</v>
      </c>
      <c r="F56" s="5">
        <v>2.59</v>
      </c>
      <c r="G56" s="5">
        <f>B56*$E$733/E56</f>
        <v>202.526956505576</v>
      </c>
      <c r="H56" s="5">
        <f>C56*$E$733/E56</f>
        <v>11.8269869888476</v>
      </c>
      <c r="I56" s="5">
        <f>D56*$E$733/E56</f>
        <v>20.4729223048327</v>
      </c>
      <c r="J56">
        <f>J55+1/12</f>
        <v>1953.91666666666</v>
      </c>
      <c r="K56" s="5">
        <f>LN(B56+C56)</f>
        <v>3.26880819361641</v>
      </c>
      <c r="L56">
        <f>$L$6+J56*$L$7</f>
        <v>3.40209947800921</v>
      </c>
      <c r="M56" s="5">
        <f>SUM(B56:C56)</f>
        <v>26.28</v>
      </c>
      <c r="N56">
        <f>EXP(L56)</f>
        <v>30.0270751007501</v>
      </c>
      <c r="O56">
        <f>-(N56/M56-1)</f>
        <v>-0.142582766390797</v>
      </c>
      <c r="P56" s="5">
        <f>LN(E56)</f>
        <v>3.29212628660779</v>
      </c>
      <c r="Q56" s="5">
        <f>LN(C56)</f>
        <v>0.371563556432483</v>
      </c>
    </row>
    <row r="57" spans="1:244">
      <c r="A57">
        <v>1954.01</v>
      </c>
      <c r="B57" s="5">
        <v>25.46</v>
      </c>
      <c r="C57" s="5">
        <v>1.45667</v>
      </c>
      <c r="D57" s="5">
        <v>2.52333</v>
      </c>
      <c r="E57" s="5">
        <v>26.9</v>
      </c>
      <c r="F57" s="5">
        <v>2.48</v>
      </c>
      <c r="G57" s="5">
        <f>B57*$E$733/E57</f>
        <v>207.665578438662</v>
      </c>
      <c r="H57" s="5">
        <f>C57*$E$733/E57</f>
        <v>11.8813911289963</v>
      </c>
      <c r="I57" s="5">
        <f>D57*$E$733/E57</f>
        <v>20.5816490197026</v>
      </c>
      <c r="J57">
        <f>J56+1/12</f>
        <v>1954</v>
      </c>
      <c r="K57" s="5">
        <f>LN(B57+C57)</f>
        <v>3.29274579727366</v>
      </c>
      <c r="L57">
        <f>$L$6+J57*$L$7</f>
        <v>3.40789741946514</v>
      </c>
      <c r="M57" s="5">
        <f>SUM(B57:C57)</f>
        <v>26.91667</v>
      </c>
      <c r="N57">
        <f>EXP(L57)</f>
        <v>30.2016759980509</v>
      </c>
      <c r="O57">
        <f>-(N57/M57-1)</f>
        <v>-0.122043551377301</v>
      </c>
      <c r="P57" s="5">
        <f>LN(E57)</f>
        <v>3.29212628660779</v>
      </c>
      <c r="Q57" s="5">
        <f>LN(C57)</f>
        <v>0.37615300876629</v>
      </c>
    </row>
    <row r="58" spans="1:244">
      <c r="A58">
        <v>1954.02</v>
      </c>
      <c r="B58" s="5">
        <v>26.02</v>
      </c>
      <c r="C58" s="5">
        <v>1.46333</v>
      </c>
      <c r="D58" s="5">
        <v>2.53667</v>
      </c>
      <c r="E58" s="5">
        <v>26.9</v>
      </c>
      <c r="F58" s="5">
        <v>2.47</v>
      </c>
      <c r="G58" s="5">
        <f>B58*$E$733/E58</f>
        <v>212.233242379182</v>
      </c>
      <c r="H58" s="5">
        <f>C58*$E$733/E58</f>
        <v>11.9357137037175</v>
      </c>
      <c r="I58" s="5">
        <f>D58*$E$733/E58</f>
        <v>20.6904573</v>
      </c>
      <c r="J58">
        <f>J57+1/12</f>
        <v>1954.08333333333</v>
      </c>
      <c r="K58" s="5">
        <f>LN(B58+C58)</f>
        <v>3.31357963905186</v>
      </c>
      <c r="L58">
        <f>$L$6+J58*$L$7</f>
        <v>3.41369536092111</v>
      </c>
      <c r="M58" s="5">
        <f>SUM(B58:C58)</f>
        <v>27.48333</v>
      </c>
      <c r="N58">
        <f>EXP(L58)</f>
        <v>30.3772921615159</v>
      </c>
      <c r="O58">
        <f>-(N58/M58-1)</f>
        <v>-0.105298817920387</v>
      </c>
      <c r="P58" s="5">
        <f>LN(E58)</f>
        <v>3.29212628660779</v>
      </c>
      <c r="Q58" s="5">
        <f>LN(C58)</f>
        <v>0.380714660512048</v>
      </c>
    </row>
    <row r="59" spans="1:244">
      <c r="A59">
        <v>1954.03</v>
      </c>
      <c r="B59" s="5">
        <v>26.57</v>
      </c>
      <c r="C59" s="5">
        <v>1.47</v>
      </c>
      <c r="D59" s="5">
        <v>2.55</v>
      </c>
      <c r="E59" s="5">
        <v>26.9</v>
      </c>
      <c r="F59" s="5">
        <v>2.37</v>
      </c>
      <c r="G59" s="5">
        <f>B59*$E$733/E59</f>
        <v>216.719340892193</v>
      </c>
      <c r="H59" s="5">
        <f>C59*$E$733/E59</f>
        <v>11.9901178438662</v>
      </c>
      <c r="I59" s="5">
        <f>D59*$E$733/E59</f>
        <v>20.7991840148699</v>
      </c>
      <c r="J59">
        <f>J58+1/12</f>
        <v>1954.16666666666</v>
      </c>
      <c r="K59" s="5">
        <f>LN(B59+C59)</f>
        <v>3.33363206216639</v>
      </c>
      <c r="L59">
        <f>$L$6+J59*$L$7</f>
        <v>3.41949330237708</v>
      </c>
      <c r="M59" s="5">
        <f>SUM(B59:C59)</f>
        <v>28.04</v>
      </c>
      <c r="N59">
        <f>EXP(L59)</f>
        <v>30.5539294946959</v>
      </c>
      <c r="O59">
        <f>-(N59/M59-1)</f>
        <v>-0.0896551174998546</v>
      </c>
      <c r="P59" s="5">
        <f>LN(E59)</f>
        <v>3.29212628660779</v>
      </c>
      <c r="Q59" s="5">
        <f>LN(C59)</f>
        <v>0.385262400790645</v>
      </c>
    </row>
    <row r="60" spans="1:244">
      <c r="A60">
        <v>1954.04</v>
      </c>
      <c r="B60" s="5">
        <v>27.63</v>
      </c>
      <c r="C60" s="5">
        <v>1.46333</v>
      </c>
      <c r="D60" s="5">
        <v>2.57333</v>
      </c>
      <c r="E60" s="5">
        <v>26.8</v>
      </c>
      <c r="F60" s="5">
        <v>2.29</v>
      </c>
      <c r="G60" s="5">
        <f>B60*$E$733/E60</f>
        <v>226.20619141791</v>
      </c>
      <c r="H60" s="5">
        <f>C60*$E$733/E60</f>
        <v>11.9802499488806</v>
      </c>
      <c r="I60" s="5">
        <f>D60*$E$733/E60</f>
        <v>21.0677950981343</v>
      </c>
      <c r="J60">
        <f>J59+1/12</f>
        <v>1954.25</v>
      </c>
      <c r="K60" s="5">
        <f>LN(B60+C60)</f>
        <v>3.37050893828291</v>
      </c>
      <c r="L60">
        <f>$L$6+J60*$L$7</f>
        <v>3.42529124383302</v>
      </c>
      <c r="M60" s="5">
        <f>SUM(B60:C60)</f>
        <v>29.09333</v>
      </c>
      <c r="N60">
        <f>EXP(L60)</f>
        <v>30.7315939354693</v>
      </c>
      <c r="O60">
        <f>-(N60/M60-1)</f>
        <v>-0.0563106366809625</v>
      </c>
      <c r="P60" s="5">
        <f>LN(E60)</f>
        <v>3.28840188751681</v>
      </c>
      <c r="Q60" s="5">
        <f>LN(C60)</f>
        <v>0.380714660512048</v>
      </c>
    </row>
    <row r="61" spans="1:244">
      <c r="A61">
        <v>1954.05</v>
      </c>
      <c r="B61" s="5">
        <v>28.73</v>
      </c>
      <c r="C61" s="5">
        <v>1.45667</v>
      </c>
      <c r="D61" s="5">
        <v>2.59667</v>
      </c>
      <c r="E61" s="5">
        <v>26.9</v>
      </c>
      <c r="F61" s="5">
        <v>2.37</v>
      </c>
      <c r="G61" s="5">
        <f>B61*$E$733/E61</f>
        <v>234.337473234201</v>
      </c>
      <c r="H61" s="5">
        <f>C61*$E$733/E61</f>
        <v>11.8813911289963</v>
      </c>
      <c r="I61" s="5">
        <f>D61*$E$733/E61</f>
        <v>21.1798498650558</v>
      </c>
      <c r="J61">
        <f>J60+1/12</f>
        <v>1954.33333333333</v>
      </c>
      <c r="K61" s="5">
        <f>LN(B61+C61)</f>
        <v>3.40740043621079</v>
      </c>
      <c r="L61">
        <f>$L$6+J61*$L$7</f>
        <v>3.43108918528898</v>
      </c>
      <c r="M61" s="5">
        <f>SUM(B61:C61)</f>
        <v>30.18667</v>
      </c>
      <c r="N61">
        <f>EXP(L61)</f>
        <v>30.9102914562447</v>
      </c>
      <c r="O61">
        <f>-(N61/M61-1)</f>
        <v>-0.0239715561949936</v>
      </c>
      <c r="P61" s="5">
        <f>LN(E61)</f>
        <v>3.29212628660779</v>
      </c>
      <c r="Q61" s="5">
        <f>LN(C61)</f>
        <v>0.37615300876629</v>
      </c>
    </row>
    <row r="62" spans="1:244">
      <c r="A62">
        <v>1954.06</v>
      </c>
      <c r="B62" s="5">
        <v>28.96</v>
      </c>
      <c r="C62" s="5">
        <v>1.45</v>
      </c>
      <c r="D62" s="5">
        <v>2.62</v>
      </c>
      <c r="E62" s="5">
        <v>26.9</v>
      </c>
      <c r="F62" s="5">
        <v>2.38</v>
      </c>
      <c r="G62" s="5">
        <f>B62*$E$733/E62</f>
        <v>236.213478066914</v>
      </c>
      <c r="H62" s="5">
        <f>C62*$E$733/E62</f>
        <v>11.8269869888476</v>
      </c>
      <c r="I62" s="5">
        <f>D62*$E$733/E62</f>
        <v>21.3701420074349</v>
      </c>
      <c r="J62">
        <f>J61+1/12</f>
        <v>1954.41666666666</v>
      </c>
      <c r="K62" s="5">
        <f>LN(B62+C62)</f>
        <v>3.41477150168927</v>
      </c>
      <c r="L62">
        <f>$L$6+J62*$L$7</f>
        <v>3.43688712674492</v>
      </c>
      <c r="M62" s="5">
        <f>SUM(B62:C62)</f>
        <v>30.41</v>
      </c>
      <c r="N62">
        <f>EXP(L62)</f>
        <v>31.0900280641554</v>
      </c>
      <c r="O62">
        <f>-(N62/M62-1)</f>
        <v>-0.0223619882984334</v>
      </c>
      <c r="P62" s="5">
        <f>LN(E62)</f>
        <v>3.29212628660779</v>
      </c>
      <c r="Q62" s="5">
        <f>LN(C62)</f>
        <v>0.371563556432483</v>
      </c>
    </row>
    <row r="63" spans="1:244">
      <c r="A63">
        <v>1954.07</v>
      </c>
      <c r="B63" s="5">
        <v>30.13</v>
      </c>
      <c r="C63" s="5">
        <v>1.45667</v>
      </c>
      <c r="D63" s="5">
        <v>2.62333</v>
      </c>
      <c r="E63" s="5">
        <v>26.9</v>
      </c>
      <c r="F63" s="5">
        <v>2.3</v>
      </c>
      <c r="G63" s="5">
        <f>B63*$E$733/E63</f>
        <v>245.756633085502</v>
      </c>
      <c r="H63" s="5">
        <f>C63*$E$733/E63</f>
        <v>11.8813911289963</v>
      </c>
      <c r="I63" s="5">
        <f>D63*$E$733/E63</f>
        <v>21.3973032947955</v>
      </c>
      <c r="J63">
        <f>J62+1/12</f>
        <v>1954.5</v>
      </c>
      <c r="K63" s="5">
        <f>LN(B63+C63)</f>
        <v>3.45273519615223</v>
      </c>
      <c r="L63">
        <f>$L$6+J63*$L$7</f>
        <v>3.44268506820089</v>
      </c>
      <c r="M63" s="5">
        <f>SUM(B63:C63)</f>
        <v>31.58667</v>
      </c>
      <c r="N63">
        <f>EXP(L63)</f>
        <v>31.2708098012682</v>
      </c>
      <c r="O63">
        <f>-(N63/M63-1)</f>
        <v>0.00999979417683994</v>
      </c>
      <c r="P63" s="5">
        <f>LN(E63)</f>
        <v>3.29212628660779</v>
      </c>
      <c r="Q63" s="5">
        <f>LN(C63)</f>
        <v>0.37615300876629</v>
      </c>
    </row>
    <row r="64" spans="1:244">
      <c r="A64">
        <v>1954.08</v>
      </c>
      <c r="B64" s="5">
        <v>30.73</v>
      </c>
      <c r="C64" s="5">
        <v>1.46333</v>
      </c>
      <c r="D64" s="5">
        <v>2.62667</v>
      </c>
      <c r="E64" s="5">
        <v>26.9</v>
      </c>
      <c r="F64" s="5">
        <v>2.36</v>
      </c>
      <c r="G64" s="5">
        <f>B64*$E$733/E64</f>
        <v>250.650558736059</v>
      </c>
      <c r="H64" s="5">
        <f>C64*$E$733/E64</f>
        <v>11.9357137037175</v>
      </c>
      <c r="I64" s="5">
        <f>D64*$E$733/E64</f>
        <v>21.4245461475836</v>
      </c>
      <c r="J64">
        <f>J63+1/12</f>
        <v>1954.58333333333</v>
      </c>
      <c r="K64" s="5">
        <f>LN(B64+C64)</f>
        <v>3.47175928823617</v>
      </c>
      <c r="L64">
        <f>$L$6+J64*$L$7</f>
        <v>3.44848300965685</v>
      </c>
      <c r="M64" s="5">
        <f>SUM(B64:C64)</f>
        <v>32.19333</v>
      </c>
      <c r="N64">
        <f>EXP(L64)</f>
        <v>31.452642744781</v>
      </c>
      <c r="O64">
        <f>-(N64/M64-1)</f>
        <v>0.0230074756236467</v>
      </c>
      <c r="P64" s="5">
        <f>LN(E64)</f>
        <v>3.29212628660779</v>
      </c>
      <c r="Q64" s="5">
        <f>LN(C64)</f>
        <v>0.380714660512048</v>
      </c>
    </row>
    <row r="65" spans="1:244">
      <c r="A65">
        <v>1954.09</v>
      </c>
      <c r="B65" s="5">
        <v>31.45</v>
      </c>
      <c r="C65" s="5">
        <v>1.47</v>
      </c>
      <c r="D65" s="5">
        <v>2.63</v>
      </c>
      <c r="E65" s="5">
        <v>26.8</v>
      </c>
      <c r="F65" s="5">
        <v>2.38</v>
      </c>
      <c r="G65" s="5">
        <f>B65*$E$733/E65</f>
        <v>257.480445895522</v>
      </c>
      <c r="H65" s="5">
        <f>C65*$E$733/E65</f>
        <v>12.0348570895522</v>
      </c>
      <c r="I65" s="5">
        <f>D65*$E$733/E65</f>
        <v>21.531751119403</v>
      </c>
      <c r="J65">
        <f>J64+1/12</f>
        <v>1954.66666666666</v>
      </c>
      <c r="K65" s="5">
        <f>LN(B65+C65)</f>
        <v>3.49408037580887</v>
      </c>
      <c r="L65">
        <f>$L$6+J65*$L$7</f>
        <v>3.45428095111279</v>
      </c>
      <c r="M65" s="5">
        <f>SUM(B65:C65)</f>
        <v>32.92</v>
      </c>
      <c r="N65">
        <f>EXP(L65)</f>
        <v>31.6355330072288</v>
      </c>
      <c r="O65">
        <f>-(N65/M65-1)</f>
        <v>0.039017830886123</v>
      </c>
      <c r="P65" s="5">
        <f>LN(E65)</f>
        <v>3.28840188751681</v>
      </c>
      <c r="Q65" s="5">
        <f>LN(C65)</f>
        <v>0.385262400790645</v>
      </c>
    </row>
    <row r="66" spans="1:244">
      <c r="A66">
        <v>1954.1</v>
      </c>
      <c r="B66" s="5">
        <v>32.18</v>
      </c>
      <c r="C66" s="5">
        <v>1.49333</v>
      </c>
      <c r="D66" s="5">
        <v>2.67667</v>
      </c>
      <c r="E66" s="5">
        <v>26.8</v>
      </c>
      <c r="F66" s="5">
        <v>2.43</v>
      </c>
      <c r="G66" s="5">
        <f>B66*$E$733/E66</f>
        <v>263.456939552239</v>
      </c>
      <c r="H66" s="5">
        <f>C66*$E$733/E66</f>
        <v>12.2258592772388</v>
      </c>
      <c r="I66" s="5">
        <f>D66*$E$733/E66</f>
        <v>21.9138373645522</v>
      </c>
      <c r="J66">
        <f>J65+1/12</f>
        <v>1954.75</v>
      </c>
      <c r="K66" s="5">
        <f>LN(B66+C66)</f>
        <v>3.51670612938149</v>
      </c>
      <c r="L66">
        <f>$L$6+J66*$L$7</f>
        <v>3.46007889256876</v>
      </c>
      <c r="M66" s="5">
        <f>SUM(B66:C66)</f>
        <v>33.67333</v>
      </c>
      <c r="N66">
        <f>EXP(L66)</f>
        <v>31.8194867366927</v>
      </c>
      <c r="O66">
        <f>-(N66/M66-1)</f>
        <v>0.0550537551025478</v>
      </c>
      <c r="P66" s="5">
        <f>LN(E66)</f>
        <v>3.28840188751681</v>
      </c>
      <c r="Q66" s="5">
        <f>LN(C66)</f>
        <v>0.401008525613436</v>
      </c>
    </row>
    <row r="67" spans="1:244">
      <c r="A67">
        <v>1954.11</v>
      </c>
      <c r="B67" s="5">
        <v>33.44</v>
      </c>
      <c r="C67" s="5">
        <v>1.51667</v>
      </c>
      <c r="D67" s="5">
        <v>2.72333</v>
      </c>
      <c r="E67" s="5">
        <v>26.8</v>
      </c>
      <c r="F67" s="5">
        <v>2.48</v>
      </c>
      <c r="G67" s="5">
        <f>B67*$E$733/E67</f>
        <v>273.772531343284</v>
      </c>
      <c r="H67" s="5">
        <f>C67*$E$733/E67</f>
        <v>12.4169433347015</v>
      </c>
      <c r="I67" s="5">
        <f>D67*$E$733/E67</f>
        <v>22.2958417399254</v>
      </c>
      <c r="J67">
        <f>J66+1/12</f>
        <v>1954.83333333333</v>
      </c>
      <c r="K67" s="5">
        <f>LN(B67+C67)</f>
        <v>3.55410929453435</v>
      </c>
      <c r="L67">
        <f>$L$6+J67*$L$7</f>
        <v>3.4658768340247</v>
      </c>
      <c r="M67" s="5">
        <f>SUM(B67:C67)</f>
        <v>34.95667</v>
      </c>
      <c r="N67">
        <f>EXP(L67)</f>
        <v>32.0045101169998</v>
      </c>
      <c r="O67">
        <f>-(N67/M67-1)</f>
        <v>0.0844519767758262</v>
      </c>
      <c r="P67" s="5">
        <f>LN(E67)</f>
        <v>3.28840188751681</v>
      </c>
      <c r="Q67" s="5">
        <f>LN(C67)</f>
        <v>0.416517142094532</v>
      </c>
    </row>
    <row r="68" spans="1:244">
      <c r="A68">
        <v>1954.12</v>
      </c>
      <c r="B68" s="5">
        <v>34.97</v>
      </c>
      <c r="C68" s="5">
        <v>1.54</v>
      </c>
      <c r="D68" s="5">
        <v>2.77</v>
      </c>
      <c r="E68" s="5">
        <v>26.7</v>
      </c>
      <c r="F68" s="5">
        <v>2.51</v>
      </c>
      <c r="G68" s="5">
        <f>B68*$E$733/E68</f>
        <v>287.370886516854</v>
      </c>
      <c r="H68" s="5">
        <f>C68*$E$733/E68</f>
        <v>12.6551662921348</v>
      </c>
      <c r="I68" s="5">
        <f>D68*$E$733/E68</f>
        <v>22.7628640449438</v>
      </c>
      <c r="J68">
        <f>J67+1/12</f>
        <v>1954.91666666666</v>
      </c>
      <c r="K68" s="5">
        <f>LN(B68+C68)</f>
        <v>3.59758619566755</v>
      </c>
      <c r="L68">
        <f>$L$6+J68*$L$7</f>
        <v>3.47167477548066</v>
      </c>
      <c r="M68" s="5">
        <f>SUM(B68:C68)</f>
        <v>36.51</v>
      </c>
      <c r="N68">
        <f>EXP(L68)</f>
        <v>32.1906093679383</v>
      </c>
      <c r="O68">
        <f>-(N68/M68-1)</f>
        <v>0.118307056479367</v>
      </c>
      <c r="P68" s="5">
        <f>LN(E68)</f>
        <v>3.2846635654062</v>
      </c>
      <c r="Q68" s="5">
        <f>LN(C68)</f>
        <v>0.431782416425538</v>
      </c>
    </row>
    <row r="69" spans="1:244">
      <c r="A69">
        <v>1955.01</v>
      </c>
      <c r="B69" s="5">
        <v>35.6</v>
      </c>
      <c r="C69" s="5">
        <v>1.54667</v>
      </c>
      <c r="D69" s="5">
        <v>2.83333</v>
      </c>
      <c r="E69" s="5">
        <v>26.7</v>
      </c>
      <c r="F69" s="5">
        <v>2.61</v>
      </c>
      <c r="G69" s="5">
        <f>B69*$E$733/E69</f>
        <v>292.548</v>
      </c>
      <c r="H69" s="5">
        <f>C69*$E$733/E69</f>
        <v>12.7099779539326</v>
      </c>
      <c r="I69" s="5">
        <f>D69*$E$733/E69</f>
        <v>23.2832872146067</v>
      </c>
      <c r="J69">
        <f>J68+1/12</f>
        <v>1955</v>
      </c>
      <c r="K69" s="5">
        <f>LN(B69+C69)</f>
        <v>3.61487413053782</v>
      </c>
      <c r="L69">
        <f>$L$6+J69*$L$7</f>
        <v>3.47747271693663</v>
      </c>
      <c r="M69" s="5">
        <f>SUM(B69:C69)</f>
        <v>37.14667</v>
      </c>
      <c r="N69">
        <f>EXP(L69)</f>
        <v>32.3777907454607</v>
      </c>
      <c r="O69">
        <f>-(N69/M69-1)</f>
        <v>0.128379724334356</v>
      </c>
      <c r="P69" s="5">
        <f>LN(E69)</f>
        <v>3.2846635654062</v>
      </c>
      <c r="Q69" s="5">
        <f>LN(C69)</f>
        <v>0.436104232740146</v>
      </c>
    </row>
    <row r="70" spans="1:244">
      <c r="A70">
        <v>1955.02</v>
      </c>
      <c r="B70" s="5">
        <v>36.79</v>
      </c>
      <c r="C70" s="5">
        <v>1.55333</v>
      </c>
      <c r="D70" s="5">
        <v>2.89667</v>
      </c>
      <c r="E70" s="5">
        <v>26.7</v>
      </c>
      <c r="F70" s="5">
        <v>2.65</v>
      </c>
      <c r="G70" s="5">
        <f>B70*$E$733/E70</f>
        <v>302.326992134831</v>
      </c>
      <c r="H70" s="5">
        <f>C70*$E$733/E70</f>
        <v>12.7647074393258</v>
      </c>
      <c r="I70" s="5">
        <f>D70*$E$733/E70</f>
        <v>23.8037925606742</v>
      </c>
      <c r="J70">
        <f>J69+1/12</f>
        <v>1955.08333333333</v>
      </c>
      <c r="K70" s="5">
        <f>LN(B70+C70)</f>
        <v>3.64658058830596</v>
      </c>
      <c r="L70">
        <f>$L$6+J70*$L$7</f>
        <v>3.48327065839257</v>
      </c>
      <c r="M70" s="5">
        <f>SUM(B70:C70)</f>
        <v>38.34333</v>
      </c>
      <c r="N70">
        <f>EXP(L70)</f>
        <v>32.5660605418962</v>
      </c>
      <c r="O70">
        <f>-(N70/M70-1)</f>
        <v>0.150672084508669</v>
      </c>
      <c r="P70" s="5">
        <f>LN(E70)</f>
        <v>3.2846635654062</v>
      </c>
      <c r="Q70" s="5">
        <f>LN(C70)</f>
        <v>0.440401013544396</v>
      </c>
    </row>
    <row r="71" spans="1:244">
      <c r="A71">
        <v>1955.03</v>
      </c>
      <c r="B71" s="5">
        <v>36.5</v>
      </c>
      <c r="C71" s="5">
        <v>1.56</v>
      </c>
      <c r="D71" s="5">
        <v>2.96</v>
      </c>
      <c r="E71" s="5">
        <v>26.7</v>
      </c>
      <c r="F71" s="5">
        <v>2.68</v>
      </c>
      <c r="G71" s="5">
        <f>B71*$E$733/E71</f>
        <v>299.943876404494</v>
      </c>
      <c r="H71" s="5">
        <f>C71*$E$733/E71</f>
        <v>12.8195191011236</v>
      </c>
      <c r="I71" s="5">
        <f>D71*$E$733/E71</f>
        <v>24.3242157303371</v>
      </c>
      <c r="J71">
        <f>J70+1/12</f>
        <v>1955.16666666666</v>
      </c>
      <c r="K71" s="5">
        <f>LN(B71+C71)</f>
        <v>3.639163861868</v>
      </c>
      <c r="L71">
        <f>$L$6+J71*$L$7</f>
        <v>3.48906859984854</v>
      </c>
      <c r="M71" s="5">
        <f>SUM(B71:C71)</f>
        <v>38.06</v>
      </c>
      <c r="N71">
        <f>EXP(L71)</f>
        <v>32.7554250861655</v>
      </c>
      <c r="O71">
        <f>-(N71/M71-1)</f>
        <v>0.139374012449673</v>
      </c>
      <c r="P71" s="5">
        <f>LN(E71)</f>
        <v>3.2846635654062</v>
      </c>
      <c r="Q71" s="5">
        <f>LN(C71)</f>
        <v>0.444685821261446</v>
      </c>
    </row>
    <row r="72" spans="1:244">
      <c r="A72">
        <v>1955.04</v>
      </c>
      <c r="B72" s="5">
        <v>37.76</v>
      </c>
      <c r="C72" s="5">
        <v>1.56333</v>
      </c>
      <c r="D72" s="5">
        <v>3.04667</v>
      </c>
      <c r="E72" s="5">
        <v>26.7</v>
      </c>
      <c r="F72" s="5">
        <v>2.75</v>
      </c>
      <c r="G72" s="5">
        <f>B72*$E$733/E72</f>
        <v>310.298103370786</v>
      </c>
      <c r="H72" s="5">
        <f>C72*$E$733/E72</f>
        <v>12.8468838438202</v>
      </c>
      <c r="I72" s="5">
        <f>D72*$E$733/E72</f>
        <v>25.0364386280899</v>
      </c>
      <c r="J72">
        <f>J71+1/12</f>
        <v>1955.25</v>
      </c>
      <c r="K72" s="5">
        <f>LN(B72+C72)</f>
        <v>3.67181798141832</v>
      </c>
      <c r="L72">
        <f>$L$6+J72*$L$7</f>
        <v>3.49486654130448</v>
      </c>
      <c r="M72" s="5">
        <f>SUM(B72:C72)</f>
        <v>39.32333</v>
      </c>
      <c r="N72">
        <f>EXP(L72)</f>
        <v>32.9458907439866</v>
      </c>
      <c r="O72">
        <f>-(N72/M72-1)</f>
        <v>0.162179531998266</v>
      </c>
      <c r="P72" s="5">
        <f>LN(E72)</f>
        <v>3.2846635654062</v>
      </c>
      <c r="Q72" s="5">
        <f>LN(C72)</f>
        <v>0.446818161591643</v>
      </c>
    </row>
    <row r="73" spans="1:244">
      <c r="A73">
        <v>1955.05</v>
      </c>
      <c r="B73" s="5">
        <v>37.6</v>
      </c>
      <c r="C73" s="5">
        <v>1.56667</v>
      </c>
      <c r="D73" s="5">
        <v>3.13333</v>
      </c>
      <c r="E73" s="5">
        <v>26.7</v>
      </c>
      <c r="F73" s="5">
        <v>2.76</v>
      </c>
      <c r="G73" s="5">
        <f>B73*$E$733/E73</f>
        <v>308.983280898876</v>
      </c>
      <c r="H73" s="5">
        <f>C73*$E$733/E73</f>
        <v>12.8743307629213</v>
      </c>
      <c r="I73" s="5">
        <f>D73*$E$733/E73</f>
        <v>25.7485793494382</v>
      </c>
      <c r="J73">
        <f>J72+1/12</f>
        <v>1955.33333333333</v>
      </c>
      <c r="K73" s="5">
        <f>LN(B73+C73)</f>
        <v>3.66782613002248</v>
      </c>
      <c r="L73">
        <f>$L$6+J73*$L$7</f>
        <v>3.50066448276044</v>
      </c>
      <c r="M73" s="5">
        <f>SUM(B73:C73)</f>
        <v>39.16667</v>
      </c>
      <c r="N73">
        <f>EXP(L73)</f>
        <v>33.137463918097</v>
      </c>
      <c r="O73">
        <f>-(N73/M73-1)</f>
        <v>0.153937163458192</v>
      </c>
      <c r="P73" s="5">
        <f>LN(E73)</f>
        <v>3.2846635654062</v>
      </c>
      <c r="Q73" s="5">
        <f>LN(C73)</f>
        <v>0.448952347705214</v>
      </c>
    </row>
    <row r="74" spans="1:244">
      <c r="A74">
        <v>1955.06</v>
      </c>
      <c r="B74" s="5">
        <v>39.78</v>
      </c>
      <c r="C74" s="5">
        <v>1.57</v>
      </c>
      <c r="D74" s="5">
        <v>3.22</v>
      </c>
      <c r="E74" s="5">
        <v>26.7</v>
      </c>
      <c r="F74" s="5">
        <v>2.78</v>
      </c>
      <c r="G74" s="5">
        <f>B74*$E$733/E74</f>
        <v>326.897737078652</v>
      </c>
      <c r="H74" s="5">
        <f>C74*$E$733/E74</f>
        <v>12.901695505618</v>
      </c>
      <c r="I74" s="5">
        <f>D74*$E$733/E74</f>
        <v>26.460802247191</v>
      </c>
      <c r="J74">
        <f>J73+1/12</f>
        <v>1955.41666666666</v>
      </c>
      <c r="K74" s="5">
        <f>LN(B74+C74)</f>
        <v>3.7220724214697</v>
      </c>
      <c r="L74">
        <f>$L$6+J74*$L$7</f>
        <v>3.50646242421641</v>
      </c>
      <c r="M74" s="5">
        <f>SUM(B74:C74)</f>
        <v>41.35</v>
      </c>
      <c r="N74">
        <f>EXP(L74)</f>
        <v>33.3301510484613</v>
      </c>
      <c r="O74">
        <f>-(N74/M74-1)</f>
        <v>0.19395039786067</v>
      </c>
      <c r="P74" s="5">
        <f>LN(E74)</f>
        <v>3.2846635654062</v>
      </c>
      <c r="Q74" s="5">
        <f>LN(C74)</f>
        <v>0.451075619360217</v>
      </c>
    </row>
    <row r="75" spans="1:244">
      <c r="A75">
        <v>1955.07</v>
      </c>
      <c r="B75" s="5">
        <v>42.69</v>
      </c>
      <c r="C75" s="5">
        <v>1.58667</v>
      </c>
      <c r="D75" s="5">
        <v>3.29333</v>
      </c>
      <c r="E75" s="5">
        <v>26.8</v>
      </c>
      <c r="F75" s="5">
        <v>2.9</v>
      </c>
      <c r="G75" s="5">
        <f>B75*$E$733/E75</f>
        <v>349.502074253731</v>
      </c>
      <c r="H75" s="5">
        <f>C75*$E$733/E75</f>
        <v>12.9900317675373</v>
      </c>
      <c r="I75" s="5">
        <f>D75*$E$733/E75</f>
        <v>26.9624189787313</v>
      </c>
      <c r="J75">
        <f>J74+1/12</f>
        <v>1955.49999999999</v>
      </c>
      <c r="K75" s="5">
        <f>LN(B75+C75)</f>
        <v>3.7904579017605</v>
      </c>
      <c r="L75">
        <f>$L$6+J75*$L$7</f>
        <v>3.51226036567235</v>
      </c>
      <c r="M75" s="5">
        <f>SUM(B75:C75)</f>
        <v>44.27667</v>
      </c>
      <c r="N75">
        <f>EXP(L75)</f>
        <v>33.5239586124915</v>
      </c>
      <c r="O75">
        <f>-(N75/M75-1)</f>
        <v>0.242852757163275</v>
      </c>
      <c r="P75" s="5">
        <f>LN(E75)</f>
        <v>3.28840188751681</v>
      </c>
      <c r="Q75" s="5">
        <f>LN(C75)</f>
        <v>0.461637480413348</v>
      </c>
    </row>
    <row r="76" spans="1:244">
      <c r="A76">
        <v>1955.08</v>
      </c>
      <c r="B76" s="5">
        <v>42.43</v>
      </c>
      <c r="C76" s="5">
        <v>1.60333</v>
      </c>
      <c r="D76" s="5">
        <v>3.36667</v>
      </c>
      <c r="E76" s="5">
        <v>26.8</v>
      </c>
      <c r="F76" s="5">
        <v>2.97</v>
      </c>
      <c r="G76" s="5">
        <f>B76*$E$733/E76</f>
        <v>347.373460074627</v>
      </c>
      <c r="H76" s="5">
        <f>C76*$E$733/E76</f>
        <v>13.1264268145522</v>
      </c>
      <c r="I76" s="5">
        <f>D76*$E$733/E76</f>
        <v>27.562851916791</v>
      </c>
      <c r="J76">
        <f>J75+1/12</f>
        <v>1955.58333333333</v>
      </c>
      <c r="K76" s="5">
        <f>LN(B76+C76)</f>
        <v>3.78494684715994</v>
      </c>
      <c r="L76">
        <f>$L$6+J76*$L$7</f>
        <v>3.51805830712831</v>
      </c>
      <c r="M76" s="5">
        <f>SUM(B76:C76)</f>
        <v>44.03333</v>
      </c>
      <c r="N76">
        <f>EXP(L76)</f>
        <v>33.7188931252671</v>
      </c>
      <c r="O76">
        <f>-(N76/M76-1)</f>
        <v>0.234241581882017</v>
      </c>
      <c r="P76" s="5">
        <f>LN(E76)</f>
        <v>3.28840188751681</v>
      </c>
      <c r="Q76" s="5">
        <f>LN(C76)</f>
        <v>0.47208271644532</v>
      </c>
    </row>
    <row r="77" spans="1:244">
      <c r="A77">
        <v>1955.09</v>
      </c>
      <c r="B77" s="5">
        <v>44.34</v>
      </c>
      <c r="C77" s="5">
        <v>1.62</v>
      </c>
      <c r="D77" s="5">
        <v>3.44</v>
      </c>
      <c r="E77" s="5">
        <v>26.9</v>
      </c>
      <c r="F77" s="5">
        <v>2.97</v>
      </c>
      <c r="G77" s="5">
        <f>B77*$E$733/E77</f>
        <v>361.661105576208</v>
      </c>
      <c r="H77" s="5">
        <f>C77*$E$733/E77</f>
        <v>13.2135992565056</v>
      </c>
      <c r="I77" s="5">
        <f>D77*$E$733/E77</f>
        <v>28.058507063197</v>
      </c>
      <c r="J77">
        <f>J76+1/12</f>
        <v>1955.66666666666</v>
      </c>
      <c r="K77" s="5">
        <f>LN(B77+C77)</f>
        <v>3.82777145298056</v>
      </c>
      <c r="L77">
        <f>$L$6+J77*$L$7</f>
        <v>3.52385624858425</v>
      </c>
      <c r="M77" s="5">
        <f>SUM(B77:C77)</f>
        <v>45.96</v>
      </c>
      <c r="N77">
        <f>EXP(L77)</f>
        <v>33.9149611397476</v>
      </c>
      <c r="O77">
        <f>-(N77/M77-1)</f>
        <v>0.262076563539</v>
      </c>
      <c r="P77" s="5">
        <f>LN(E77)</f>
        <v>3.29212628660779</v>
      </c>
      <c r="Q77" s="5">
        <f>LN(C77)</f>
        <v>0.482426149244293</v>
      </c>
    </row>
    <row r="78" spans="1:244">
      <c r="A78">
        <v>1955.1</v>
      </c>
      <c r="B78" s="5">
        <v>42.11</v>
      </c>
      <c r="C78" s="5">
        <v>1.62667</v>
      </c>
      <c r="D78" s="5">
        <v>3.5</v>
      </c>
      <c r="E78" s="5">
        <v>26.9</v>
      </c>
      <c r="F78" s="5">
        <v>2.88</v>
      </c>
      <c r="G78" s="5">
        <f>B78*$E$733/E78</f>
        <v>343.472015241636</v>
      </c>
      <c r="H78" s="5">
        <f>C78*$E$733/E78</f>
        <v>13.2680033966543</v>
      </c>
      <c r="I78" s="5">
        <f>D78*$E$733/E78</f>
        <v>28.5478996282528</v>
      </c>
      <c r="J78">
        <f>J77+1/12</f>
        <v>1955.74999999999</v>
      </c>
      <c r="K78" s="5">
        <f>LN(B78+C78)</f>
        <v>3.77818688066322</v>
      </c>
      <c r="L78">
        <f>$L$6+J78*$L$7</f>
        <v>3.52965419004022</v>
      </c>
      <c r="M78" s="5">
        <f>SUM(B78:C78)</f>
        <v>43.73667</v>
      </c>
      <c r="N78">
        <f>EXP(L78)</f>
        <v>34.1121692470001</v>
      </c>
      <c r="O78">
        <f>-(N78/M78-1)</f>
        <v>0.220055636448773</v>
      </c>
      <c r="P78" s="5">
        <f>LN(E78)</f>
        <v>3.29212628660779</v>
      </c>
      <c r="Q78" s="5">
        <f>LN(C78)</f>
        <v>0.486534980375174</v>
      </c>
    </row>
    <row r="79" spans="1:244">
      <c r="A79">
        <v>1955.11</v>
      </c>
      <c r="B79" s="5">
        <v>44.95</v>
      </c>
      <c r="C79" s="5">
        <v>1.63333</v>
      </c>
      <c r="D79" s="5">
        <v>3.56</v>
      </c>
      <c r="E79" s="5">
        <v>26.9</v>
      </c>
      <c r="F79" s="5">
        <v>2.89</v>
      </c>
      <c r="G79" s="5">
        <f>B79*$E$733/E79</f>
        <v>366.636596654275</v>
      </c>
      <c r="H79" s="5">
        <f>C79*$E$733/E79</f>
        <v>13.3223259713755</v>
      </c>
      <c r="I79" s="5">
        <f>D79*$E$733/E79</f>
        <v>29.0372921933085</v>
      </c>
      <c r="J79">
        <f>J78+1/12</f>
        <v>1955.83333333333</v>
      </c>
      <c r="K79" s="5">
        <f>LN(B79+C79)</f>
        <v>3.84124275181075</v>
      </c>
      <c r="L79">
        <f>$L$6+J79*$L$7</f>
        <v>3.53545213149619</v>
      </c>
      <c r="M79" s="5">
        <f>SUM(B79:C79)</f>
        <v>46.58333</v>
      </c>
      <c r="N79">
        <f>EXP(L79)</f>
        <v>34.3105240764147</v>
      </c>
      <c r="O79">
        <f>-(N79/M79-1)</f>
        <v>0.263459180002489</v>
      </c>
      <c r="P79" s="5">
        <f>LN(E79)</f>
        <v>3.29212628660779</v>
      </c>
      <c r="Q79" s="5">
        <f>LN(C79)</f>
        <v>0.490620875630062</v>
      </c>
    </row>
    <row r="80" spans="1:244">
      <c r="A80">
        <v>1955.12</v>
      </c>
      <c r="B80" s="5">
        <v>45.37</v>
      </c>
      <c r="C80" s="5">
        <v>1.64</v>
      </c>
      <c r="D80" s="5">
        <v>3.62</v>
      </c>
      <c r="E80" s="5">
        <v>26.8</v>
      </c>
      <c r="F80" s="5">
        <v>2.96</v>
      </c>
      <c r="G80" s="5">
        <f>B80*$E$733/E80</f>
        <v>371.443174253731</v>
      </c>
      <c r="H80" s="5">
        <f>C80*$E$733/E80</f>
        <v>13.4266432835821</v>
      </c>
      <c r="I80" s="5">
        <f>D80*$E$733/E80</f>
        <v>29.6368589552239</v>
      </c>
      <c r="J80">
        <f>J79+1/12</f>
        <v>1955.91666666666</v>
      </c>
      <c r="K80" s="5">
        <f>LN(B80+C80)</f>
        <v>3.85036034503604</v>
      </c>
      <c r="L80">
        <f>$L$6+J80*$L$7</f>
        <v>3.54125007295212</v>
      </c>
      <c r="M80" s="5">
        <f>SUM(B80:C80)</f>
        <v>47.01</v>
      </c>
      <c r="N80">
        <f>EXP(L80)</f>
        <v>34.5100322959299</v>
      </c>
      <c r="O80">
        <f>-(N80/M80-1)</f>
        <v>0.265900185153587</v>
      </c>
      <c r="P80" s="5">
        <f>LN(E80)</f>
        <v>3.28840188751681</v>
      </c>
      <c r="Q80" s="5">
        <f>LN(C80)</f>
        <v>0.494696241836107</v>
      </c>
    </row>
    <row r="81" spans="1:244">
      <c r="A81">
        <v>1956.01</v>
      </c>
      <c r="B81" s="5">
        <v>44.15</v>
      </c>
      <c r="C81" s="5">
        <v>1.67</v>
      </c>
      <c r="D81" s="5">
        <v>3.64333</v>
      </c>
      <c r="E81" s="5">
        <v>26.8</v>
      </c>
      <c r="F81" s="5">
        <v>2.9</v>
      </c>
      <c r="G81" s="5">
        <f>B81*$E$733/E81</f>
        <v>361.455061567164</v>
      </c>
      <c r="H81" s="5">
        <f>C81*$E$733/E81</f>
        <v>13.6722526119403</v>
      </c>
      <c r="I81" s="5">
        <f>D81*$E$733/E81</f>
        <v>29.8278611429104</v>
      </c>
      <c r="J81">
        <f>J80+1/12</f>
        <v>1955.99999999999</v>
      </c>
      <c r="K81" s="5">
        <f>LN(B81+C81)</f>
        <v>3.82472067702535</v>
      </c>
      <c r="L81">
        <f>$L$6+J81*$L$7</f>
        <v>3.54704801440809</v>
      </c>
      <c r="M81" s="5">
        <f>SUM(B81:C81)</f>
        <v>45.82</v>
      </c>
      <c r="N81">
        <f>EXP(L81)</f>
        <v>34.7107006122596</v>
      </c>
      <c r="O81">
        <f>-(N81/M81-1)</f>
        <v>0.242455246349637</v>
      </c>
      <c r="P81" s="5">
        <f>LN(E81)</f>
        <v>3.28840188751681</v>
      </c>
      <c r="Q81" s="5">
        <f>LN(C81)</f>
        <v>0.512823626428664</v>
      </c>
    </row>
    <row r="82" spans="1:244">
      <c r="A82">
        <v>1956.02</v>
      </c>
      <c r="B82" s="5">
        <v>44.43</v>
      </c>
      <c r="C82" s="5">
        <v>1.7</v>
      </c>
      <c r="D82" s="5">
        <v>3.66667</v>
      </c>
      <c r="E82" s="5">
        <v>26.8</v>
      </c>
      <c r="F82" s="5">
        <v>2.84</v>
      </c>
      <c r="G82" s="5">
        <f>B82*$E$733/E82</f>
        <v>363.747415298507</v>
      </c>
      <c r="H82" s="5">
        <f>C82*$E$733/E82</f>
        <v>13.9178619402985</v>
      </c>
      <c r="I82" s="5">
        <f>D82*$E$733/E82</f>
        <v>30.0189452003731</v>
      </c>
      <c r="J82">
        <f>J81+1/12</f>
        <v>1956.08333333333</v>
      </c>
      <c r="K82" s="5">
        <f>LN(B82+C82)</f>
        <v>3.83146349756973</v>
      </c>
      <c r="L82">
        <f>$L$6+J82*$L$7</f>
        <v>3.55284595586403</v>
      </c>
      <c r="M82" s="5">
        <f>SUM(B82:C82)</f>
        <v>46.13</v>
      </c>
      <c r="N82">
        <f>EXP(L82)</f>
        <v>34.9125357711122</v>
      </c>
      <c r="O82">
        <f>-(N82/M82-1)</f>
        <v>0.243170696485754</v>
      </c>
      <c r="P82" s="5">
        <f>LN(E82)</f>
        <v>3.28840188751681</v>
      </c>
      <c r="Q82" s="5">
        <f>LN(C82)</f>
        <v>0.53062825106217</v>
      </c>
    </row>
    <row r="83" spans="1:244">
      <c r="A83">
        <v>1956.03</v>
      </c>
      <c r="B83" s="5">
        <v>47.49</v>
      </c>
      <c r="C83" s="5">
        <v>1.73</v>
      </c>
      <c r="D83" s="5">
        <v>3.69</v>
      </c>
      <c r="E83" s="5">
        <v>26.8</v>
      </c>
      <c r="F83" s="5">
        <v>2.96</v>
      </c>
      <c r="G83" s="5">
        <f>B83*$E$733/E83</f>
        <v>388.799566791045</v>
      </c>
      <c r="H83" s="5">
        <f>C83*$E$733/E83</f>
        <v>14.1634712686567</v>
      </c>
      <c r="I83" s="5">
        <f>D83*$E$733/E83</f>
        <v>30.2099473880597</v>
      </c>
      <c r="J83">
        <f>J82+1/12</f>
        <v>1956.16666666666</v>
      </c>
      <c r="K83" s="5">
        <f>LN(B83+C83)</f>
        <v>3.89630004496291</v>
      </c>
      <c r="L83">
        <f>$L$6+J83*$L$7</f>
        <v>3.55864389732</v>
      </c>
      <c r="M83" s="5">
        <f>SUM(B83:C83)</f>
        <v>49.22</v>
      </c>
      <c r="N83">
        <f>EXP(L83)</f>
        <v>35.1155445574244</v>
      </c>
      <c r="O83">
        <f>-(N83/M83-1)</f>
        <v>0.286559436053954</v>
      </c>
      <c r="P83" s="5">
        <f>LN(E83)</f>
        <v>3.28840188751681</v>
      </c>
      <c r="Q83" s="5">
        <f>LN(C83)</f>
        <v>0.548121408509688</v>
      </c>
    </row>
    <row r="84" spans="1:244">
      <c r="A84">
        <v>1956.04</v>
      </c>
      <c r="B84" s="5">
        <v>48.05</v>
      </c>
      <c r="C84" s="5">
        <v>1.75333</v>
      </c>
      <c r="D84" s="5">
        <v>3.66</v>
      </c>
      <c r="E84" s="5">
        <v>26.9</v>
      </c>
      <c r="F84" s="5">
        <v>3.18</v>
      </c>
      <c r="G84" s="5">
        <f>B84*$E$733/E84</f>
        <v>391.921879182156</v>
      </c>
      <c r="H84" s="5">
        <f>C84*$E$733/E84</f>
        <v>14.301111101487</v>
      </c>
      <c r="I84" s="5">
        <f>D84*$E$733/E84</f>
        <v>29.8529464684015</v>
      </c>
      <c r="J84">
        <f>J83+1/12</f>
        <v>1956.24999999999</v>
      </c>
      <c r="K84" s="5">
        <f>LN(B84+C84)</f>
        <v>3.90808184926496</v>
      </c>
      <c r="L84">
        <f>$L$6+J84*$L$7</f>
        <v>3.56444183877596</v>
      </c>
      <c r="M84" s="5">
        <f>SUM(B84:C84)</f>
        <v>49.80333</v>
      </c>
      <c r="N84">
        <f>EXP(L84)</f>
        <v>35.3197337955832</v>
      </c>
      <c r="O84">
        <f>-(N84/M84-1)</f>
        <v>0.290815819030913</v>
      </c>
      <c r="P84" s="5">
        <f>LN(E84)</f>
        <v>3.29212628660779</v>
      </c>
      <c r="Q84" s="5">
        <f>LN(C84)</f>
        <v>0.561516836939017</v>
      </c>
    </row>
    <row r="85" spans="1:244">
      <c r="A85">
        <v>1956.05</v>
      </c>
      <c r="B85" s="5">
        <v>46.54</v>
      </c>
      <c r="C85" s="5">
        <v>1.77667</v>
      </c>
      <c r="D85" s="5">
        <v>3.63</v>
      </c>
      <c r="E85" s="5">
        <v>27</v>
      </c>
      <c r="F85" s="5">
        <v>3.07</v>
      </c>
      <c r="G85" s="5">
        <f>B85*$E$733/E85</f>
        <v>378.199553333333</v>
      </c>
      <c r="H85" s="5">
        <f>C85*$E$733/E85</f>
        <v>14.4378126433333</v>
      </c>
      <c r="I85" s="5">
        <f>D85*$E$733/E85</f>
        <v>29.49859</v>
      </c>
      <c r="J85">
        <f>J84+1/12</f>
        <v>1956.33333333333</v>
      </c>
      <c r="K85" s="5">
        <f>LN(B85+C85)</f>
        <v>3.87777663568886</v>
      </c>
      <c r="L85">
        <f>$L$6+J85*$L$7</f>
        <v>3.5702397802319</v>
      </c>
      <c r="M85" s="5">
        <f>SUM(B85:C85)</f>
        <v>48.31667</v>
      </c>
      <c r="N85">
        <f>EXP(L85)</f>
        <v>35.5251103496578</v>
      </c>
      <c r="O85">
        <f>-(N85/M85-1)</f>
        <v>0.264744231138906</v>
      </c>
      <c r="P85" s="5">
        <f>LN(E85)</f>
        <v>3.29583686600433</v>
      </c>
      <c r="Q85" s="5">
        <f>LN(C85)</f>
        <v>0.574740825680491</v>
      </c>
    </row>
    <row r="86" spans="1:244">
      <c r="A86">
        <v>1956.06</v>
      </c>
      <c r="B86" s="5">
        <v>46.27</v>
      </c>
      <c r="C86" s="5">
        <v>1.8</v>
      </c>
      <c r="D86" s="5">
        <v>3.6</v>
      </c>
      <c r="E86" s="5">
        <v>27.2</v>
      </c>
      <c r="F86" s="5">
        <v>3</v>
      </c>
      <c r="G86" s="5">
        <f>B86*$E$733/E86</f>
        <v>373.240697426471</v>
      </c>
      <c r="H86" s="5">
        <f>C86*$E$733/E86</f>
        <v>14.5198455882353</v>
      </c>
      <c r="I86" s="5">
        <f>D86*$E$733/E86</f>
        <v>29.0396911764706</v>
      </c>
      <c r="J86">
        <f>J85+1/12</f>
        <v>1956.41666666666</v>
      </c>
      <c r="K86" s="5">
        <f>LN(B86+C86)</f>
        <v>3.87265828190587</v>
      </c>
      <c r="L86">
        <f>$L$6+J86*$L$7</f>
        <v>3.57603772168787</v>
      </c>
      <c r="M86" s="5">
        <f>SUM(B86:C86)</f>
        <v>48.07</v>
      </c>
      <c r="N86">
        <f>EXP(L86)</f>
        <v>35.7316811236334</v>
      </c>
      <c r="O86">
        <f>-(N86/M86-1)</f>
        <v>0.256673993683515</v>
      </c>
      <c r="P86" s="5">
        <f>LN(E86)</f>
        <v>3.30321697330195</v>
      </c>
      <c r="Q86" s="5">
        <f>LN(C86)</f>
        <v>0.587786664902119</v>
      </c>
    </row>
    <row r="87" spans="1:244">
      <c r="A87">
        <v>1956.07</v>
      </c>
      <c r="B87" s="5">
        <v>48.78</v>
      </c>
      <c r="C87" s="5">
        <v>1.81333</v>
      </c>
      <c r="D87" s="5">
        <v>3.55333</v>
      </c>
      <c r="E87" s="5">
        <v>27.4</v>
      </c>
      <c r="F87" s="5">
        <v>3.11</v>
      </c>
      <c r="G87" s="5">
        <f>B87*$E$733/E87</f>
        <v>390.615641605839</v>
      </c>
      <c r="H87" s="5">
        <f>C87*$E$733/E87</f>
        <v>14.5206039645985</v>
      </c>
      <c r="I87" s="5">
        <f>D87*$E$733/E87</f>
        <v>28.4540032346715</v>
      </c>
      <c r="J87">
        <f>J86+1/12</f>
        <v>1956.49999999999</v>
      </c>
      <c r="K87" s="5">
        <f>LN(B87+C87)</f>
        <v>3.92381974942282</v>
      </c>
      <c r="L87">
        <f>$L$6+J87*$L$7</f>
        <v>3.58183566314381</v>
      </c>
      <c r="M87" s="5">
        <f>SUM(B87:C87)</f>
        <v>50.59333</v>
      </c>
      <c r="N87">
        <f>EXP(L87)</f>
        <v>35.9394530616366</v>
      </c>
      <c r="O87">
        <f>-(N87/M87-1)</f>
        <v>0.289640490917744</v>
      </c>
      <c r="P87" s="5">
        <f>LN(E87)</f>
        <v>3.31054301339402</v>
      </c>
      <c r="Q87" s="5">
        <f>LN(C87)</f>
        <v>0.595164933962758</v>
      </c>
    </row>
    <row r="88" spans="1:244">
      <c r="A88">
        <v>1956.08</v>
      </c>
      <c r="B88" s="5">
        <v>48.49</v>
      </c>
      <c r="C88" s="5">
        <v>1.82667</v>
      </c>
      <c r="D88" s="5">
        <v>3.50667</v>
      </c>
      <c r="E88" s="5">
        <v>27.3</v>
      </c>
      <c r="F88" s="5">
        <v>3.33</v>
      </c>
      <c r="G88" s="5">
        <f>B88*$E$733/E88</f>
        <v>389.715728571429</v>
      </c>
      <c r="H88" s="5">
        <f>C88*$E$733/E88</f>
        <v>14.6810070098901</v>
      </c>
      <c r="I88" s="5">
        <f>D88*$E$733/E88</f>
        <v>28.1832223945055</v>
      </c>
      <c r="J88">
        <f>J87+1/12</f>
        <v>1956.58333333333</v>
      </c>
      <c r="K88" s="5">
        <f>LN(B88+C88)</f>
        <v>3.91833643373184</v>
      </c>
      <c r="L88">
        <f>$L$6+J88*$L$7</f>
        <v>3.58763360459977</v>
      </c>
      <c r="M88" s="5">
        <f>SUM(B88:C88)</f>
        <v>50.31667</v>
      </c>
      <c r="N88">
        <f>EXP(L88)</f>
        <v>36.1484331481763</v>
      </c>
      <c r="O88">
        <f>-(N88/M88-1)</f>
        <v>0.281581369590311</v>
      </c>
      <c r="P88" s="5">
        <f>LN(E88)</f>
        <v>3.30688670219091</v>
      </c>
      <c r="Q88" s="5">
        <f>LN(C88)</f>
        <v>0.602494637107668</v>
      </c>
    </row>
    <row r="89" spans="1:244">
      <c r="A89">
        <v>1956.09</v>
      </c>
      <c r="B89" s="5">
        <v>46.84</v>
      </c>
      <c r="C89" s="5">
        <v>1.84</v>
      </c>
      <c r="D89" s="5">
        <v>3.46</v>
      </c>
      <c r="E89" s="5">
        <v>27.4</v>
      </c>
      <c r="F89" s="5">
        <v>3.38</v>
      </c>
      <c r="G89" s="5">
        <f>B89*$E$733/E89</f>
        <v>375.080702189781</v>
      </c>
      <c r="H89" s="5">
        <f>C89*$E$733/E89</f>
        <v>14.7341693430657</v>
      </c>
      <c r="I89" s="5">
        <f>D89*$E$733/E89</f>
        <v>27.7066445255474</v>
      </c>
      <c r="J89">
        <f>J88+1/12</f>
        <v>1956.66666666666</v>
      </c>
      <c r="K89" s="5">
        <f>LN(B89+C89)</f>
        <v>3.88526826811933</v>
      </c>
      <c r="L89">
        <f>$L$6+J89*$L$7</f>
        <v>3.59343154605574</v>
      </c>
      <c r="M89" s="5">
        <f>SUM(B89:C89)</f>
        <v>48.68</v>
      </c>
      <c r="N89">
        <f>EXP(L89)</f>
        <v>36.358628408372</v>
      </c>
      <c r="O89">
        <f>-(N89/M89-1)</f>
        <v>0.253109523246262</v>
      </c>
      <c r="P89" s="5">
        <f>LN(E89)</f>
        <v>3.31054301339402</v>
      </c>
      <c r="Q89" s="5">
        <f>LN(C89)</f>
        <v>0.609765571620894</v>
      </c>
    </row>
    <row r="90" spans="1:244">
      <c r="A90">
        <v>1956.1</v>
      </c>
      <c r="B90" s="5">
        <v>46.24</v>
      </c>
      <c r="C90" s="5">
        <v>1.80667</v>
      </c>
      <c r="D90" s="5">
        <v>3.44333</v>
      </c>
      <c r="E90" s="5">
        <v>27.5</v>
      </c>
      <c r="F90" s="5">
        <v>3.34</v>
      </c>
      <c r="G90" s="5">
        <f>B90*$E$733/E90</f>
        <v>368.929623272727</v>
      </c>
      <c r="H90" s="5">
        <f>C90*$E$733/E90</f>
        <v>14.4146644134545</v>
      </c>
      <c r="I90" s="5">
        <f>D90*$E$733/E90</f>
        <v>27.472890132</v>
      </c>
      <c r="J90">
        <f>J89+1/12</f>
        <v>1956.74999999999</v>
      </c>
      <c r="K90" s="5">
        <f>LN(B90+C90)</f>
        <v>3.87217283020518</v>
      </c>
      <c r="L90">
        <f>$L$6+J90*$L$7</f>
        <v>3.59922948751168</v>
      </c>
      <c r="M90" s="5">
        <f>SUM(B90:C90)</f>
        <v>48.04667</v>
      </c>
      <c r="N90">
        <f>EXP(L90)</f>
        <v>36.5700459081925</v>
      </c>
      <c r="O90">
        <f>-(N90/M90-1)</f>
        <v>0.238864089682125</v>
      </c>
      <c r="P90" s="5">
        <f>LN(E90)</f>
        <v>3.31418600467253</v>
      </c>
      <c r="Q90" s="5">
        <f>LN(C90)</f>
        <v>0.591485371800193</v>
      </c>
    </row>
    <row r="91" spans="1:244">
      <c r="A91">
        <v>1956.11</v>
      </c>
      <c r="B91" s="5">
        <v>45.76</v>
      </c>
      <c r="C91" s="5">
        <v>1.77333</v>
      </c>
      <c r="D91" s="5">
        <v>3.42667</v>
      </c>
      <c r="E91" s="5">
        <v>27.5</v>
      </c>
      <c r="F91" s="5">
        <v>3.49</v>
      </c>
      <c r="G91" s="5">
        <f>B91*$E$733/E91</f>
        <v>365.099904</v>
      </c>
      <c r="H91" s="5">
        <f>C91*$E$733/E91</f>
        <v>14.1486584956364</v>
      </c>
      <c r="I91" s="5">
        <f>D91*$E$733/E91</f>
        <v>27.3399669589091</v>
      </c>
      <c r="J91">
        <f>J90+1/12</f>
        <v>1956.83333333333</v>
      </c>
      <c r="K91" s="5">
        <f>LN(B91+C91)</f>
        <v>3.86143114918586</v>
      </c>
      <c r="L91">
        <f>$L$6+J91*$L$7</f>
        <v>3.60502742896765</v>
      </c>
      <c r="M91" s="5">
        <f>SUM(B91:C91)</f>
        <v>47.53333</v>
      </c>
      <c r="N91">
        <f>EXP(L91)</f>
        <v>36.7826927546971</v>
      </c>
      <c r="O91">
        <f>-(N91/M91-1)</f>
        <v>0.226170504892103</v>
      </c>
      <c r="P91" s="5">
        <f>LN(E91)</f>
        <v>3.31418600467253</v>
      </c>
      <c r="Q91" s="5">
        <f>LN(C91)</f>
        <v>0.572859134984429</v>
      </c>
    </row>
    <row r="92" spans="1:244">
      <c r="A92">
        <v>1956.12</v>
      </c>
      <c r="B92" s="5">
        <v>46.44</v>
      </c>
      <c r="C92" s="5">
        <v>1.74</v>
      </c>
      <c r="D92" s="5">
        <v>3.41</v>
      </c>
      <c r="E92" s="5">
        <v>27.6</v>
      </c>
      <c r="F92" s="5">
        <v>3.59</v>
      </c>
      <c r="G92" s="5">
        <f>B92*$E$733/E92</f>
        <v>369.182856521739</v>
      </c>
      <c r="H92" s="5">
        <f>C92*$E$733/E92</f>
        <v>13.8324326086957</v>
      </c>
      <c r="I92" s="5">
        <f>D92*$E$733/E92</f>
        <v>27.1083880434783</v>
      </c>
      <c r="J92">
        <f>J91+1/12</f>
        <v>1956.91666666666</v>
      </c>
      <c r="K92" s="5">
        <f>LN(B92+C92)</f>
        <v>3.87494399718673</v>
      </c>
      <c r="L92">
        <f>$L$6+J92*$L$7</f>
        <v>3.61082537042358</v>
      </c>
      <c r="M92" s="5">
        <f>SUM(B92:C92)</f>
        <v>48.18</v>
      </c>
      <c r="N92">
        <f>EXP(L92)</f>
        <v>36.9965760962666</v>
      </c>
      <c r="O92">
        <f>-(N92/M92-1)</f>
        <v>0.232117557155115</v>
      </c>
      <c r="P92" s="5">
        <f>LN(E92)</f>
        <v>3.3178157727231</v>
      </c>
      <c r="Q92" s="5">
        <f>LN(C92)</f>
        <v>0.553885113226438</v>
      </c>
    </row>
    <row r="93" spans="1:244">
      <c r="A93">
        <v>1957.01</v>
      </c>
      <c r="B93" s="5">
        <v>45.43</v>
      </c>
      <c r="C93" s="5">
        <v>1.73667</v>
      </c>
      <c r="D93" s="5">
        <v>3.40667</v>
      </c>
      <c r="E93" s="5">
        <v>27.6</v>
      </c>
      <c r="F93" s="5">
        <v>3.46</v>
      </c>
      <c r="G93" s="5">
        <f>B93*$E$733/E93</f>
        <v>361.153685869565</v>
      </c>
      <c r="H93" s="5">
        <f>C93*$E$733/E93</f>
        <v>13.8059601945652</v>
      </c>
      <c r="I93" s="5">
        <f>D93*$E$733/E93</f>
        <v>27.0819156293478</v>
      </c>
      <c r="J93">
        <f>J92+1/12</f>
        <v>1956.99999999999</v>
      </c>
      <c r="K93" s="5">
        <f>LN(B93+C93)</f>
        <v>3.85368749908656</v>
      </c>
      <c r="L93">
        <f>$L$6+J93*$L$7</f>
        <v>3.61662331187955</v>
      </c>
      <c r="M93" s="5">
        <f>SUM(B93:C93)</f>
        <v>47.16667</v>
      </c>
      <c r="N93">
        <f>EXP(L93)</f>
        <v>37.2117031228524</v>
      </c>
      <c r="O93">
        <f>-(N93/M93-1)</f>
        <v>0.211059353504235</v>
      </c>
      <c r="P93" s="5">
        <f>LN(E93)</f>
        <v>3.3178157727231</v>
      </c>
      <c r="Q93" s="5">
        <f>LN(C93)</f>
        <v>0.55196948648112</v>
      </c>
    </row>
    <row r="94" spans="1:244">
      <c r="A94">
        <v>1957.02</v>
      </c>
      <c r="B94" s="5">
        <v>43.47</v>
      </c>
      <c r="C94" s="5">
        <v>1.73333</v>
      </c>
      <c r="D94" s="5">
        <v>3.40333</v>
      </c>
      <c r="E94" s="5">
        <v>27.7</v>
      </c>
      <c r="F94" s="5">
        <v>3.34</v>
      </c>
      <c r="G94" s="5">
        <f>B94*$E$733/E94</f>
        <v>344.324771480144</v>
      </c>
      <c r="H94" s="5">
        <f>C94*$E$733/E94</f>
        <v>13.7296631274368</v>
      </c>
      <c r="I94" s="5">
        <f>D94*$E$733/E94</f>
        <v>26.9576909252708</v>
      </c>
      <c r="J94">
        <f>J93+1/12</f>
        <v>1957.08333333333</v>
      </c>
      <c r="K94" s="5">
        <f>LN(B94+C94)</f>
        <v>3.81117075669087</v>
      </c>
      <c r="L94">
        <f>$L$6+J94*$L$7</f>
        <v>3.62242125333552</v>
      </c>
      <c r="M94" s="5">
        <f>SUM(B94:C94)</f>
        <v>45.20333</v>
      </c>
      <c r="N94">
        <f>EXP(L94)</f>
        <v>37.4280810662108</v>
      </c>
      <c r="O94">
        <f>-(N94/M94-1)</f>
        <v>0.172006109589475</v>
      </c>
      <c r="P94" s="5">
        <f>LN(E94)</f>
        <v>3.32143241319329</v>
      </c>
      <c r="Q94" s="5">
        <f>LN(C94)</f>
        <v>0.5500444138405</v>
      </c>
    </row>
    <row r="95" spans="1:244">
      <c r="A95">
        <v>1957.03</v>
      </c>
      <c r="B95" s="5">
        <v>44.03</v>
      </c>
      <c r="C95" s="5">
        <v>1.73</v>
      </c>
      <c r="D95" s="5">
        <v>3.4</v>
      </c>
      <c r="E95" s="5">
        <v>27.8</v>
      </c>
      <c r="F95" s="5">
        <v>3.41</v>
      </c>
      <c r="G95" s="5">
        <f>B95*$E$733/E95</f>
        <v>347.505983093525</v>
      </c>
      <c r="H95" s="5">
        <f>C95*$E$733/E95</f>
        <v>13.6539938848921</v>
      </c>
      <c r="I95" s="5">
        <f>D95*$E$733/E95</f>
        <v>26.8344388489209</v>
      </c>
      <c r="J95">
        <f>J94+1/12</f>
        <v>1957.16666666666</v>
      </c>
      <c r="K95" s="5">
        <f>LN(B95+C95)</f>
        <v>3.82341034707154</v>
      </c>
      <c r="L95">
        <f>$L$6+J95*$L$7</f>
        <v>3.62821919479146</v>
      </c>
      <c r="M95" s="5">
        <f>SUM(B95:C95)</f>
        <v>45.76</v>
      </c>
      <c r="N95">
        <f>EXP(L95)</f>
        <v>37.6457172001492</v>
      </c>
      <c r="O95">
        <f>-(N95/M95-1)</f>
        <v>0.177322613633104</v>
      </c>
      <c r="P95" s="5">
        <f>LN(E95)</f>
        <v>3.32503602069659</v>
      </c>
      <c r="Q95" s="5">
        <f>LN(C95)</f>
        <v>0.548121408509688</v>
      </c>
    </row>
    <row r="96" spans="1:244">
      <c r="A96">
        <v>1957.04</v>
      </c>
      <c r="B96" s="5">
        <v>45.05</v>
      </c>
      <c r="C96" s="5">
        <v>1.73</v>
      </c>
      <c r="D96" s="5">
        <v>3.40667</v>
      </c>
      <c r="E96" s="5">
        <v>27.9</v>
      </c>
      <c r="F96" s="5">
        <v>3.48</v>
      </c>
      <c r="G96" s="5">
        <f>B96*$E$733/E96</f>
        <v>354.281919354839</v>
      </c>
      <c r="H96" s="5">
        <f>C96*$E$733/E96</f>
        <v>13.6050548387097</v>
      </c>
      <c r="I96" s="5">
        <f>D96*$E$733/E96</f>
        <v>26.7907122354839</v>
      </c>
      <c r="J96">
        <f>J95+1/12</f>
        <v>1957.24999999999</v>
      </c>
      <c r="K96" s="5">
        <f>LN(B96+C96)</f>
        <v>3.84545576115603</v>
      </c>
      <c r="L96">
        <f>$L$6+J96*$L$7</f>
        <v>3.63401713624742</v>
      </c>
      <c r="M96" s="5">
        <f>SUM(B96:C96)</f>
        <v>46.78</v>
      </c>
      <c r="N96">
        <f>EXP(L96)</f>
        <v>37.8646188407736</v>
      </c>
      <c r="O96">
        <f>-(N96/M96-1)</f>
        <v>0.190581042309243</v>
      </c>
      <c r="P96" s="5">
        <f>LN(E96)</f>
        <v>3.32862668882732</v>
      </c>
      <c r="Q96" s="5">
        <f>LN(C96)</f>
        <v>0.548121408509688</v>
      </c>
    </row>
    <row r="97" spans="1:244">
      <c r="A97">
        <v>1957.05</v>
      </c>
      <c r="B97" s="5">
        <v>46.78</v>
      </c>
      <c r="C97" s="5">
        <v>1.73</v>
      </c>
      <c r="D97" s="5">
        <v>3.41333</v>
      </c>
      <c r="E97" s="5">
        <v>28</v>
      </c>
      <c r="F97" s="5">
        <v>3.6</v>
      </c>
      <c r="G97" s="5">
        <f>B97*$E$733/E97</f>
        <v>366.573092142857</v>
      </c>
      <c r="H97" s="5">
        <f>C97*$E$733/E97</f>
        <v>13.5564653571429</v>
      </c>
      <c r="I97" s="5">
        <f>D97*$E$733/E97</f>
        <v>26.7472195939286</v>
      </c>
      <c r="J97">
        <f>J96+1/12</f>
        <v>1957.33333333333</v>
      </c>
      <c r="K97" s="5">
        <f>LN(B97+C97)</f>
        <v>3.88176996225713</v>
      </c>
      <c r="L97">
        <f>$L$6+J97*$L$7</f>
        <v>3.63981507770336</v>
      </c>
      <c r="M97" s="5">
        <f>SUM(B97:C97)</f>
        <v>48.51</v>
      </c>
      <c r="N97">
        <f>EXP(L97)</f>
        <v>38.0847933467275</v>
      </c>
      <c r="O97">
        <f>-(N97/M97-1)</f>
        <v>0.214908403489435</v>
      </c>
      <c r="P97" s="5">
        <f>LN(E97)</f>
        <v>3.3322045101752</v>
      </c>
      <c r="Q97" s="5">
        <f>LN(C97)</f>
        <v>0.548121408509688</v>
      </c>
    </row>
    <row r="98" spans="1:244">
      <c r="A98">
        <v>1957.06</v>
      </c>
      <c r="B98" s="5">
        <v>47.55</v>
      </c>
      <c r="C98" s="5">
        <v>1.73</v>
      </c>
      <c r="D98" s="5">
        <v>3.42</v>
      </c>
      <c r="E98" s="5">
        <v>28.1</v>
      </c>
      <c r="F98" s="5">
        <v>3.8</v>
      </c>
      <c r="G98" s="5">
        <f>B98*$E$733/E98</f>
        <v>371.280891459075</v>
      </c>
      <c r="H98" s="5">
        <f>C98*$E$733/E98</f>
        <v>13.5082217081851</v>
      </c>
      <c r="I98" s="5">
        <f>D98*$E$733/E98</f>
        <v>26.7041145907473</v>
      </c>
      <c r="J98">
        <f>J97+1/12</f>
        <v>1957.41666666666</v>
      </c>
      <c r="K98" s="5">
        <f>LN(B98+C98)</f>
        <v>3.89751831922526</v>
      </c>
      <c r="L98">
        <f>$L$6+J98*$L$7</f>
        <v>3.64561301915933</v>
      </c>
      <c r="M98" s="5">
        <f>SUM(B98:C98)</f>
        <v>49.28</v>
      </c>
      <c r="N98">
        <f>EXP(L98)</f>
        <v>38.3062481194475</v>
      </c>
      <c r="O98">
        <f>-(N98/M98-1)</f>
        <v>0.222681653420302</v>
      </c>
      <c r="P98" s="5">
        <f>LN(E98)</f>
        <v>3.3357695763397</v>
      </c>
      <c r="Q98" s="5">
        <f>LN(C98)</f>
        <v>0.548121408509688</v>
      </c>
    </row>
    <row r="99" spans="1:244">
      <c r="A99">
        <v>1957.07</v>
      </c>
      <c r="B99" s="5">
        <v>48.51</v>
      </c>
      <c r="C99" s="5">
        <v>1.74</v>
      </c>
      <c r="D99" s="5">
        <v>3.43667</v>
      </c>
      <c r="E99" s="5">
        <v>28.3</v>
      </c>
      <c r="F99" s="5">
        <v>3.93</v>
      </c>
      <c r="G99" s="5">
        <f>B99*$E$733/E99</f>
        <v>376.099915547703</v>
      </c>
      <c r="H99" s="5">
        <f>C99*$E$733/E99</f>
        <v>13.4902876325088</v>
      </c>
      <c r="I99" s="5">
        <f>D99*$E$733/E99</f>
        <v>26.6446360908127</v>
      </c>
      <c r="J99">
        <f>J98+1/12</f>
        <v>1957.49999999999</v>
      </c>
      <c r="K99" s="5">
        <f>LN(B99+C99)</f>
        <v>3.91701054693918</v>
      </c>
      <c r="L99">
        <f>$L$6+J99*$L$7</f>
        <v>3.65141096061529</v>
      </c>
      <c r="M99" s="5">
        <f>SUM(B99:C99)</f>
        <v>50.25</v>
      </c>
      <c r="N99">
        <f>EXP(L99)</f>
        <v>38.5289906034048</v>
      </c>
      <c r="O99">
        <f>-(N99/M99-1)</f>
        <v>0.233253918340204</v>
      </c>
      <c r="P99" s="5">
        <f>LN(E99)</f>
        <v>3.34286180464919</v>
      </c>
      <c r="Q99" s="5">
        <f>LN(C99)</f>
        <v>0.553885113226438</v>
      </c>
    </row>
    <row r="100" spans="1:244">
      <c r="A100">
        <v>1957.08</v>
      </c>
      <c r="B100" s="5">
        <v>45.84</v>
      </c>
      <c r="C100" s="5">
        <v>1.75</v>
      </c>
      <c r="D100" s="5">
        <v>3.45333</v>
      </c>
      <c r="E100" s="5">
        <v>28.3</v>
      </c>
      <c r="F100" s="5">
        <v>3.93</v>
      </c>
      <c r="G100" s="5">
        <f>B100*$E$733/E100</f>
        <v>355.399301766784</v>
      </c>
      <c r="H100" s="5">
        <f>C100*$E$733/E100</f>
        <v>13.5678180212014</v>
      </c>
      <c r="I100" s="5">
        <f>D100*$E$733/E100</f>
        <v>26.7738017183746</v>
      </c>
      <c r="J100">
        <f>J99+1/12</f>
        <v>1957.58333333333</v>
      </c>
      <c r="K100" s="5">
        <f>LN(B100+C100)</f>
        <v>3.86262265513302</v>
      </c>
      <c r="L100">
        <f>$L$6+J100*$L$7</f>
        <v>3.65720890207123</v>
      </c>
      <c r="M100" s="5">
        <f>SUM(B100:C100)</f>
        <v>47.59</v>
      </c>
      <c r="N100">
        <f>EXP(L100)</f>
        <v>38.7530282863583</v>
      </c>
      <c r="O100">
        <f>-(N100/M100-1)</f>
        <v>0.185689676689256</v>
      </c>
      <c r="P100" s="5">
        <f>LN(E100)</f>
        <v>3.34286180464919</v>
      </c>
      <c r="Q100" s="5">
        <f>LN(C100)</f>
        <v>0.559615787935423</v>
      </c>
    </row>
    <row r="101" spans="1:244">
      <c r="A101">
        <v>1957.09</v>
      </c>
      <c r="B101" s="5">
        <v>43.98</v>
      </c>
      <c r="C101" s="5">
        <v>1.76</v>
      </c>
      <c r="D101" s="5">
        <v>3.47</v>
      </c>
      <c r="E101" s="5">
        <v>28.3</v>
      </c>
      <c r="F101" s="5">
        <v>3.92</v>
      </c>
      <c r="G101" s="5">
        <f>B101*$E$733/E101</f>
        <v>340.978649469965</v>
      </c>
      <c r="H101" s="5">
        <f>C101*$E$733/E101</f>
        <v>13.645348409894</v>
      </c>
      <c r="I101" s="5">
        <f>D101*$E$733/E101</f>
        <v>26.9030448763251</v>
      </c>
      <c r="J101">
        <f>J100+1/12</f>
        <v>1957.66666666666</v>
      </c>
      <c r="K101" s="5">
        <f>LN(B101+C101)</f>
        <v>3.82297318859463</v>
      </c>
      <c r="L101">
        <f>$L$6+J101*$L$7</f>
        <v>3.6630068435272</v>
      </c>
      <c r="M101" s="5">
        <f>SUM(B101:C101)</f>
        <v>45.74</v>
      </c>
      <c r="N101">
        <f>EXP(L101)</f>
        <v>38.9783686996103</v>
      </c>
      <c r="O101">
        <f>-(N101/M101-1)</f>
        <v>0.147827531709438</v>
      </c>
      <c r="P101" s="5">
        <f>LN(E101)</f>
        <v>3.34286180464919</v>
      </c>
      <c r="Q101" s="5">
        <f>LN(C101)</f>
        <v>0.56531380905006</v>
      </c>
    </row>
    <row r="102" spans="1:244">
      <c r="A102">
        <v>1957.1</v>
      </c>
      <c r="B102" s="5">
        <v>41.24</v>
      </c>
      <c r="C102" s="5">
        <v>1.77</v>
      </c>
      <c r="D102" s="5">
        <v>3.43667</v>
      </c>
      <c r="E102" s="5">
        <v>28.3</v>
      </c>
      <c r="F102" s="5">
        <v>3.97</v>
      </c>
      <c r="G102" s="5">
        <f>B102*$E$733/E102</f>
        <v>319.735322968198</v>
      </c>
      <c r="H102" s="5">
        <f>C102*$E$733/E102</f>
        <v>13.7228787985866</v>
      </c>
      <c r="I102" s="5">
        <f>D102*$E$733/E102</f>
        <v>26.6446360908127</v>
      </c>
      <c r="J102">
        <f>J101+1/12</f>
        <v>1957.74999999999</v>
      </c>
      <c r="K102" s="5">
        <f>LN(B102+C102)</f>
        <v>3.76143264679565</v>
      </c>
      <c r="L102">
        <f>$L$6+J102*$L$7</f>
        <v>3.66880478498314</v>
      </c>
      <c r="M102" s="5">
        <f>SUM(B102:C102)</f>
        <v>43.01</v>
      </c>
      <c r="N102">
        <f>EXP(L102)</f>
        <v>39.2050194182512</v>
      </c>
      <c r="O102">
        <f>-(N102/M102-1)</f>
        <v>0.0884673467042267</v>
      </c>
      <c r="P102" s="5">
        <f>LN(E102)</f>
        <v>3.34286180464919</v>
      </c>
      <c r="Q102" s="5">
        <f>LN(C102)</f>
        <v>0.570979546585738</v>
      </c>
    </row>
    <row r="103" spans="1:244">
      <c r="A103">
        <v>1957.11</v>
      </c>
      <c r="B103" s="5">
        <v>40.35</v>
      </c>
      <c r="C103" s="5">
        <v>1.78</v>
      </c>
      <c r="D103" s="5">
        <v>3.40333</v>
      </c>
      <c r="E103" s="5">
        <v>28.4</v>
      </c>
      <c r="F103" s="5">
        <v>3.72</v>
      </c>
      <c r="G103" s="5">
        <f>B103*$E$733/E103</f>
        <v>311.733586267606</v>
      </c>
      <c r="H103" s="5">
        <f>C103*$E$733/E103</f>
        <v>13.7518161971831</v>
      </c>
      <c r="I103" s="5">
        <f>D103*$E$733/E103</f>
        <v>26.293240796831</v>
      </c>
      <c r="J103">
        <f>J102+1/12</f>
        <v>1957.83333333333</v>
      </c>
      <c r="K103" s="5">
        <f>LN(B103+C103)</f>
        <v>3.74076007599093</v>
      </c>
      <c r="L103">
        <f>$L$6+J103*$L$7</f>
        <v>3.6746027264391</v>
      </c>
      <c r="M103" s="5">
        <f>SUM(B103:C103)</f>
        <v>42.13</v>
      </c>
      <c r="N103">
        <f>EXP(L103)</f>
        <v>39.4329880614235</v>
      </c>
      <c r="O103">
        <f>-(N103/M103-1)</f>
        <v>0.0640164238921542</v>
      </c>
      <c r="P103" s="5">
        <f>LN(E103)</f>
        <v>3.34638914516716</v>
      </c>
      <c r="Q103" s="5">
        <f>LN(C103)</f>
        <v>0.576613364303994</v>
      </c>
    </row>
    <row r="104" spans="1:244">
      <c r="A104">
        <v>1957.12</v>
      </c>
      <c r="B104" s="5">
        <v>40.33</v>
      </c>
      <c r="C104" s="5">
        <v>1.79</v>
      </c>
      <c r="D104" s="5">
        <v>3.37</v>
      </c>
      <c r="E104" s="5">
        <v>28.4</v>
      </c>
      <c r="F104" s="5">
        <v>3.21</v>
      </c>
      <c r="G104" s="5">
        <f>B104*$E$733/E104</f>
        <v>311.579071478873</v>
      </c>
      <c r="H104" s="5">
        <f>C104*$E$733/E104</f>
        <v>13.8290735915493</v>
      </c>
      <c r="I104" s="5">
        <f>D104*$E$733/E104</f>
        <v>26.0357419014084</v>
      </c>
      <c r="J104">
        <f>J103+1/12</f>
        <v>1957.91666666666</v>
      </c>
      <c r="K104" s="5">
        <f>LN(B104+C104)</f>
        <v>3.74052268726577</v>
      </c>
      <c r="L104">
        <f>$L$6+J104*$L$7</f>
        <v>3.68040066789507</v>
      </c>
      <c r="M104" s="5">
        <f>SUM(B104:C104)</f>
        <v>42.12</v>
      </c>
      <c r="N104">
        <f>EXP(L104)</f>
        <v>39.6622822925701</v>
      </c>
      <c r="O104">
        <f>-(N104/M104-1)</f>
        <v>0.0583503729209376</v>
      </c>
      <c r="P104" s="5">
        <f>LN(E104)</f>
        <v>3.34638914516716</v>
      </c>
      <c r="Q104" s="5">
        <f>LN(C104)</f>
        <v>0.582215619852664</v>
      </c>
    </row>
    <row r="105" spans="1:244">
      <c r="A105">
        <v>1958.01</v>
      </c>
      <c r="B105" s="5">
        <v>41.12</v>
      </c>
      <c r="C105" s="5">
        <v>1.78333</v>
      </c>
      <c r="D105" s="5">
        <v>3.29333</v>
      </c>
      <c r="E105" s="5">
        <v>28.6</v>
      </c>
      <c r="F105" s="5">
        <v>3.09</v>
      </c>
      <c r="G105" s="5">
        <f>B105*$E$733/E105</f>
        <v>315.46085034965</v>
      </c>
      <c r="H105" s="5">
        <f>C105*$E$733/E105</f>
        <v>13.6811964555944</v>
      </c>
      <c r="I105" s="5">
        <f>D105*$E$733/E105</f>
        <v>25.2654835185315</v>
      </c>
      <c r="J105">
        <f>J104+1/12</f>
        <v>1957.99999999999</v>
      </c>
      <c r="K105" s="5">
        <f>LN(B105+C105)</f>
        <v>3.75894944529913</v>
      </c>
      <c r="L105">
        <f>$L$6+J105*$L$7</f>
        <v>3.68619860935101</v>
      </c>
      <c r="M105" s="5">
        <f>SUM(B105:C105)</f>
        <v>42.90333</v>
      </c>
      <c r="N105">
        <f>EXP(L105)</f>
        <v>39.8929098196949</v>
      </c>
      <c r="O105">
        <f>-(N105/M105-1)</f>
        <v>0.0701675180062968</v>
      </c>
      <c r="P105" s="5">
        <f>LN(E105)</f>
        <v>3.35340671782581</v>
      </c>
      <c r="Q105" s="5">
        <f>LN(C105)</f>
        <v>0.57848240307918</v>
      </c>
    </row>
    <row r="106" spans="1:244">
      <c r="A106">
        <v>1958.02</v>
      </c>
      <c r="B106" s="5">
        <v>41.26</v>
      </c>
      <c r="C106" s="5">
        <v>1.77667</v>
      </c>
      <c r="D106" s="5">
        <v>3.21667</v>
      </c>
      <c r="E106" s="5">
        <v>28.6</v>
      </c>
      <c r="F106" s="5">
        <v>3.05</v>
      </c>
      <c r="G106" s="5">
        <f>B106*$E$733/E106</f>
        <v>316.53489020979</v>
      </c>
      <c r="H106" s="5">
        <f>C106*$E$733/E106</f>
        <v>13.6301028451049</v>
      </c>
      <c r="I106" s="5">
        <f>D106*$E$733/E106</f>
        <v>24.677369977972</v>
      </c>
      <c r="J106">
        <f>J105+1/12</f>
        <v>1958.08333333333</v>
      </c>
      <c r="K106" s="5">
        <f>LN(B106+C106)</f>
        <v>3.76205254297185</v>
      </c>
      <c r="L106">
        <f>$L$6+J106*$L$7</f>
        <v>3.69199655080698</v>
      </c>
      <c r="M106" s="5">
        <f>SUM(B106:C106)</f>
        <v>43.03667</v>
      </c>
      <c r="N106">
        <f>EXP(L106)</f>
        <v>40.1248783956257</v>
      </c>
      <c r="O106">
        <f>-(N106/M106-1)</f>
        <v>0.0676583853809848</v>
      </c>
      <c r="P106" s="5">
        <f>LN(E106)</f>
        <v>3.35340671782581</v>
      </c>
      <c r="Q106" s="5">
        <f>LN(C106)</f>
        <v>0.574740825680491</v>
      </c>
    </row>
    <row r="107" spans="1:244">
      <c r="A107">
        <v>1958.03</v>
      </c>
      <c r="B107" s="5">
        <v>42.11</v>
      </c>
      <c r="C107" s="5">
        <v>1.77</v>
      </c>
      <c r="D107" s="5">
        <v>3.14</v>
      </c>
      <c r="E107" s="5">
        <v>28.8</v>
      </c>
      <c r="F107" s="5">
        <v>2.98</v>
      </c>
      <c r="G107" s="5">
        <f>B107*$E$733/E107</f>
        <v>320.812403125</v>
      </c>
      <c r="H107" s="5">
        <f>C107*$E$733/E107</f>
        <v>13.484634375</v>
      </c>
      <c r="I107" s="5">
        <f>D107*$E$733/E107</f>
        <v>23.92189375</v>
      </c>
      <c r="J107">
        <f>J106+1/12</f>
        <v>1958.16666666666</v>
      </c>
      <c r="K107" s="5">
        <f>LN(B107+C107)</f>
        <v>3.78145863540703</v>
      </c>
      <c r="L107">
        <f>$L$6+J107*$L$7</f>
        <v>3.69779449226291</v>
      </c>
      <c r="M107" s="5">
        <f>SUM(B107:C107)</f>
        <v>43.88</v>
      </c>
      <c r="N107">
        <f>EXP(L107)</f>
        <v>40.3581958182668</v>
      </c>
      <c r="O107">
        <f>-(N107/M107-1)</f>
        <v>0.0802598947523511</v>
      </c>
      <c r="P107" s="5">
        <f>LN(E107)</f>
        <v>3.3603753871419</v>
      </c>
      <c r="Q107" s="5">
        <f>LN(C107)</f>
        <v>0.570979546585738</v>
      </c>
    </row>
    <row r="108" spans="1:244">
      <c r="A108">
        <v>1958.04</v>
      </c>
      <c r="B108" s="5">
        <v>42.34</v>
      </c>
      <c r="C108" s="5">
        <v>1.75667</v>
      </c>
      <c r="D108" s="5">
        <v>3.07</v>
      </c>
      <c r="E108" s="5">
        <v>28.9</v>
      </c>
      <c r="F108" s="5">
        <v>2.88</v>
      </c>
      <c r="G108" s="5">
        <f>B108*$E$733/E108</f>
        <v>321.448503114187</v>
      </c>
      <c r="H108" s="5">
        <f>C108*$E$733/E108</f>
        <v>13.3367723657439</v>
      </c>
      <c r="I108" s="5">
        <f>D108*$E$733/E108</f>
        <v>23.3076737024221</v>
      </c>
      <c r="J108">
        <f>J107+1/12</f>
        <v>1958.24999999999</v>
      </c>
      <c r="K108" s="5">
        <f>LN(B108+C108)</f>
        <v>3.78638426939768</v>
      </c>
      <c r="L108">
        <f>$L$6+J108*$L$7</f>
        <v>3.70359243371888</v>
      </c>
      <c r="M108" s="5">
        <f>SUM(B108:C108)</f>
        <v>44.09667</v>
      </c>
      <c r="N108">
        <f>EXP(L108)</f>
        <v>40.5928699308702</v>
      </c>
      <c r="O108">
        <f>-(N108/M108-1)</f>
        <v>0.0794572485661582</v>
      </c>
      <c r="P108" s="5">
        <f>LN(E108)</f>
        <v>3.36384159511839</v>
      </c>
      <c r="Q108" s="5">
        <f>LN(C108)</f>
        <v>0.563419971416568</v>
      </c>
    </row>
    <row r="109" spans="1:244">
      <c r="A109">
        <v>1958.05</v>
      </c>
      <c r="B109" s="5">
        <v>43.7</v>
      </c>
      <c r="C109" s="5">
        <v>1.74333</v>
      </c>
      <c r="D109" s="5">
        <v>3</v>
      </c>
      <c r="E109" s="5">
        <v>28.9</v>
      </c>
      <c r="F109" s="5">
        <v>2.92</v>
      </c>
      <c r="G109" s="5">
        <f>B109*$E$733/E109</f>
        <v>331.773726643599</v>
      </c>
      <c r="H109" s="5">
        <f>C109*$E$733/E109</f>
        <v>13.2354940702422</v>
      </c>
      <c r="I109" s="5">
        <f>D109*$E$733/E109</f>
        <v>22.7762283737024</v>
      </c>
      <c r="J109">
        <f>J108+1/12</f>
        <v>1958.33333333333</v>
      </c>
      <c r="K109" s="5">
        <f>LN(B109+C109)</f>
        <v>3.8164660551785</v>
      </c>
      <c r="L109">
        <f>$L$6+J109*$L$7</f>
        <v>3.70939037517485</v>
      </c>
      <c r="M109" s="5">
        <f>SUM(B109:C109)</f>
        <v>45.44333</v>
      </c>
      <c r="N109">
        <f>EXP(L109)</f>
        <v>40.828908622291</v>
      </c>
      <c r="O109">
        <f>-(N109/M109-1)</f>
        <v>0.101542324862835</v>
      </c>
      <c r="P109" s="5">
        <f>LN(E109)</f>
        <v>3.36384159511839</v>
      </c>
      <c r="Q109" s="5">
        <f>LN(C109)</f>
        <v>0.555797077361005</v>
      </c>
    </row>
    <row r="110" spans="1:244">
      <c r="A110">
        <v>1958.06</v>
      </c>
      <c r="B110" s="5">
        <v>44.75</v>
      </c>
      <c r="C110" s="5">
        <v>1.73</v>
      </c>
      <c r="D110" s="5">
        <v>2.93</v>
      </c>
      <c r="E110" s="5">
        <v>28.9</v>
      </c>
      <c r="F110" s="5">
        <v>2.97</v>
      </c>
      <c r="G110" s="5">
        <f>B110*$E$733/E110</f>
        <v>339.745406574394</v>
      </c>
      <c r="H110" s="5">
        <f>C110*$E$733/E110</f>
        <v>13.1342916955017</v>
      </c>
      <c r="I110" s="5">
        <f>D110*$E$733/E110</f>
        <v>22.2447830449827</v>
      </c>
      <c r="J110">
        <f>J109+1/12</f>
        <v>1958.41666666666</v>
      </c>
      <c r="K110" s="5">
        <f>LN(B110+C110)</f>
        <v>3.83902211254366</v>
      </c>
      <c r="L110">
        <f>$L$6+J110*$L$7</f>
        <v>3.71518831663079</v>
      </c>
      <c r="M110" s="5">
        <f>SUM(B110:C110)</f>
        <v>46.48</v>
      </c>
      <c r="N110">
        <f>EXP(L110)</f>
        <v>41.0663198272565</v>
      </c>
      <c r="O110">
        <f>-(N110/M110-1)</f>
        <v>0.116473325575376</v>
      </c>
      <c r="P110" s="5">
        <f>LN(E110)</f>
        <v>3.36384159511839</v>
      </c>
      <c r="Q110" s="5">
        <f>LN(C110)</f>
        <v>0.548121408509688</v>
      </c>
    </row>
    <row r="111" spans="1:244">
      <c r="A111">
        <v>1958.07</v>
      </c>
      <c r="B111" s="5">
        <v>45.98</v>
      </c>
      <c r="C111" s="5">
        <v>1.73</v>
      </c>
      <c r="D111" s="5">
        <v>2.91333</v>
      </c>
      <c r="E111" s="5">
        <v>29</v>
      </c>
      <c r="F111" s="5">
        <v>3.2</v>
      </c>
      <c r="G111" s="5">
        <f>B111*$E$733/E111</f>
        <v>347.879923448276</v>
      </c>
      <c r="H111" s="5">
        <f>C111*$E$733/E111</f>
        <v>13.0890010344828</v>
      </c>
      <c r="I111" s="5">
        <f>D111*$E$733/E111</f>
        <v>22.0419534010345</v>
      </c>
      <c r="J111">
        <f>J110+1/12</f>
        <v>1958.49999999999</v>
      </c>
      <c r="K111" s="5">
        <f>LN(B111+C111)</f>
        <v>3.86514101952802</v>
      </c>
      <c r="L111">
        <f>$L$6+J111*$L$7</f>
        <v>3.72098625808675</v>
      </c>
      <c r="M111" s="5">
        <f>SUM(B111:C111)</f>
        <v>47.71</v>
      </c>
      <c r="N111">
        <f>EXP(L111)</f>
        <v>41.3051115266363</v>
      </c>
      <c r="O111">
        <f>-(N111/M111-1)</f>
        <v>0.134246247607707</v>
      </c>
      <c r="P111" s="5">
        <f>LN(E111)</f>
        <v>3.36729582998647</v>
      </c>
      <c r="Q111" s="5">
        <f>LN(C111)</f>
        <v>0.548121408509688</v>
      </c>
    </row>
    <row r="112" spans="1:244">
      <c r="A112">
        <v>1958.08</v>
      </c>
      <c r="B112" s="5">
        <v>47.7</v>
      </c>
      <c r="C112" s="5">
        <v>1.73</v>
      </c>
      <c r="D112" s="5">
        <v>2.89667</v>
      </c>
      <c r="E112" s="5">
        <v>28.9</v>
      </c>
      <c r="F112" s="5">
        <v>3.54</v>
      </c>
      <c r="G112" s="5">
        <f>B112*$E$733/E112</f>
        <v>362.142031141868</v>
      </c>
      <c r="H112" s="5">
        <f>C112*$E$733/E112</f>
        <v>13.1342916955017</v>
      </c>
      <c r="I112" s="5">
        <f>D112*$E$733/E112</f>
        <v>21.9917391477509</v>
      </c>
      <c r="J112">
        <f>J111+1/12</f>
        <v>1958.58333333333</v>
      </c>
      <c r="K112" s="5">
        <f>LN(B112+C112)</f>
        <v>3.90055752731887</v>
      </c>
      <c r="L112">
        <f>$L$6+J112*$L$7</f>
        <v>3.72678419954269</v>
      </c>
      <c r="M112" s="5">
        <f>SUM(B112:C112)</f>
        <v>49.43</v>
      </c>
      <c r="N112">
        <f>EXP(L112)</f>
        <v>41.5452917477021</v>
      </c>
      <c r="O112">
        <f>-(N112/M112-1)</f>
        <v>0.159512608786121</v>
      </c>
      <c r="P112" s="5">
        <f>LN(E112)</f>
        <v>3.36384159511839</v>
      </c>
      <c r="Q112" s="5">
        <f>LN(C112)</f>
        <v>0.548121408509688</v>
      </c>
    </row>
    <row r="113" spans="1:244">
      <c r="A113">
        <v>1958.09</v>
      </c>
      <c r="B113" s="5">
        <v>48.96</v>
      </c>
      <c r="C113" s="5">
        <v>1.73</v>
      </c>
      <c r="D113" s="5">
        <v>2.88</v>
      </c>
      <c r="E113" s="5">
        <v>28.9</v>
      </c>
      <c r="F113" s="5">
        <v>3.76</v>
      </c>
      <c r="G113" s="5">
        <f>B113*$E$733/E113</f>
        <v>371.708047058824</v>
      </c>
      <c r="H113" s="5">
        <f>C113*$E$733/E113</f>
        <v>13.1342916955017</v>
      </c>
      <c r="I113" s="5">
        <f>D113*$E$733/E113</f>
        <v>21.8651792387543</v>
      </c>
      <c r="J113">
        <f>J112+1/12</f>
        <v>1958.66666666666</v>
      </c>
      <c r="K113" s="5">
        <f>LN(B113+C113)</f>
        <v>3.92572865248426</v>
      </c>
      <c r="L113">
        <f>$L$6+J113*$L$7</f>
        <v>3.73258214099866</v>
      </c>
      <c r="M113" s="5">
        <f>SUM(B113:C113)</f>
        <v>50.69</v>
      </c>
      <c r="N113">
        <f>EXP(L113)</f>
        <v>41.7868685644072</v>
      </c>
      <c r="O113">
        <f>-(N113/M113-1)</f>
        <v>0.175638813091198</v>
      </c>
      <c r="P113" s="5">
        <f>LN(E113)</f>
        <v>3.36384159511839</v>
      </c>
      <c r="Q113" s="5">
        <f>LN(C113)</f>
        <v>0.548121408509688</v>
      </c>
    </row>
    <row r="114" spans="1:244">
      <c r="A114">
        <v>1958.1</v>
      </c>
      <c r="B114" s="5">
        <v>50.95</v>
      </c>
      <c r="C114" s="5">
        <v>1.73667</v>
      </c>
      <c r="D114" s="5">
        <v>2.88333</v>
      </c>
      <c r="E114" s="5">
        <v>28.9</v>
      </c>
      <c r="F114" s="5">
        <v>3.8</v>
      </c>
      <c r="G114" s="5">
        <f>B114*$E$733/E114</f>
        <v>386.816278546713</v>
      </c>
      <c r="H114" s="5">
        <f>C114*$E$733/E114</f>
        <v>13.1849308432526</v>
      </c>
      <c r="I114" s="5">
        <f>D114*$E$733/E114</f>
        <v>21.8904608522491</v>
      </c>
      <c r="J114">
        <f>J113+1/12</f>
        <v>1958.74999999999</v>
      </c>
      <c r="K114" s="5">
        <f>LN(B114+C114)</f>
        <v>3.96436248237583</v>
      </c>
      <c r="L114">
        <f>$L$6+J114*$L$7</f>
        <v>3.73838008245463</v>
      </c>
      <c r="M114" s="5">
        <f>SUM(B114:C114)</f>
        <v>52.68667</v>
      </c>
      <c r="N114">
        <f>EXP(L114)</f>
        <v>42.0298500976497</v>
      </c>
      <c r="O114">
        <f>-(N114/M114-1)</f>
        <v>0.202267858309328</v>
      </c>
      <c r="P114" s="5">
        <f>LN(E114)</f>
        <v>3.36384159511839</v>
      </c>
      <c r="Q114" s="5">
        <f>LN(C114)</f>
        <v>0.55196948648112</v>
      </c>
    </row>
    <row r="115" spans="1:244">
      <c r="A115">
        <v>1958.11</v>
      </c>
      <c r="B115" s="5">
        <v>52.5</v>
      </c>
      <c r="C115" s="5">
        <v>1.74333</v>
      </c>
      <c r="D115" s="5">
        <v>2.88667</v>
      </c>
      <c r="E115" s="5">
        <v>29</v>
      </c>
      <c r="F115" s="5">
        <v>3.74</v>
      </c>
      <c r="G115" s="5">
        <f>B115*$E$733/E115</f>
        <v>397.209568965517</v>
      </c>
      <c r="H115" s="5">
        <f>C115*$E$733/E115</f>
        <v>13.1898544355172</v>
      </c>
      <c r="I115" s="5">
        <f>D115*$E$733/E115</f>
        <v>21.8402465989655</v>
      </c>
      <c r="J115">
        <f>J114+1/12</f>
        <v>1958.83333333333</v>
      </c>
      <c r="K115" s="5">
        <f>LN(B115+C115)</f>
        <v>3.99348003555293</v>
      </c>
      <c r="L115">
        <f>$L$6+J115*$L$7</f>
        <v>3.74417802391056</v>
      </c>
      <c r="M115" s="5">
        <f>SUM(B115:C115)</f>
        <v>54.24333</v>
      </c>
      <c r="N115">
        <f>EXP(L115)</f>
        <v>42.2742445155489</v>
      </c>
      <c r="O115">
        <f>-(N115/M115-1)</f>
        <v>0.220655433293847</v>
      </c>
      <c r="P115" s="5">
        <f>LN(E115)</f>
        <v>3.36729582998647</v>
      </c>
      <c r="Q115" s="5">
        <f>LN(C115)</f>
        <v>0.555797077361005</v>
      </c>
    </row>
    <row r="116" spans="1:244">
      <c r="A116">
        <v>1958.12</v>
      </c>
      <c r="B116" s="5">
        <v>53.49</v>
      </c>
      <c r="C116" s="5">
        <v>1.75</v>
      </c>
      <c r="D116" s="5">
        <v>2.89</v>
      </c>
      <c r="E116" s="5">
        <v>28.9</v>
      </c>
      <c r="F116" s="5">
        <v>3.86</v>
      </c>
      <c r="G116" s="5">
        <f>B116*$E$733/E116</f>
        <v>406.100151903114</v>
      </c>
      <c r="H116" s="5">
        <f>C116*$E$733/E116</f>
        <v>13.2861332179931</v>
      </c>
      <c r="I116" s="5">
        <f>D116*$E$733/E116</f>
        <v>21.9411</v>
      </c>
      <c r="J116">
        <f>J115+1/12</f>
        <v>1958.91666666666</v>
      </c>
      <c r="K116" s="5">
        <f>LN(B116+C116)</f>
        <v>4.01168732854109</v>
      </c>
      <c r="L116">
        <f>$L$6+J116*$L$7</f>
        <v>3.74997596536653</v>
      </c>
      <c r="M116" s="5">
        <f>SUM(B116:C116)</f>
        <v>55.24</v>
      </c>
      <c r="N116">
        <f>EXP(L116)</f>
        <v>42.5200600337235</v>
      </c>
      <c r="O116">
        <f>-(N116/M116-1)</f>
        <v>0.230266835015866</v>
      </c>
      <c r="P116" s="5">
        <f>LN(E116)</f>
        <v>3.36384159511839</v>
      </c>
      <c r="Q116" s="5">
        <f>LN(C116)</f>
        <v>0.559615787935423</v>
      </c>
    </row>
    <row r="117" spans="1:244">
      <c r="A117">
        <v>1959.01</v>
      </c>
      <c r="B117" s="5">
        <v>55.62</v>
      </c>
      <c r="C117" s="5">
        <v>1.75667</v>
      </c>
      <c r="D117" s="5">
        <v>2.96333</v>
      </c>
      <c r="E117" s="5">
        <v>29</v>
      </c>
      <c r="F117" s="5">
        <v>4.02</v>
      </c>
      <c r="G117" s="5">
        <f>B117*$E$733/E117</f>
        <v>420.815166206896</v>
      </c>
      <c r="H117" s="5">
        <f>C117*$E$733/E117</f>
        <v>13.2907834955172</v>
      </c>
      <c r="I117" s="5">
        <f>D117*$E$733/E117</f>
        <v>22.4202482286207</v>
      </c>
      <c r="J117">
        <f>J116+1/12</f>
        <v>1958.99999999999</v>
      </c>
      <c r="K117" s="5">
        <f>LN(B117+C117)</f>
        <v>4.04963777471093</v>
      </c>
      <c r="L117">
        <f>$L$6+J117*$L$7</f>
        <v>3.7557739068225</v>
      </c>
      <c r="M117" s="5">
        <f>SUM(B117:C117)</f>
        <v>57.37667</v>
      </c>
      <c r="N117">
        <f>EXP(L117)</f>
        <v>42.7673049155608</v>
      </c>
      <c r="O117">
        <f>-(N117/M117-1)</f>
        <v>0.254622045588201</v>
      </c>
      <c r="P117" s="5">
        <f>LN(E117)</f>
        <v>3.36729582998647</v>
      </c>
      <c r="Q117" s="5">
        <f>LN(C117)</f>
        <v>0.563419971416568</v>
      </c>
    </row>
    <row r="118" spans="1:244">
      <c r="A118">
        <v>1959.02</v>
      </c>
      <c r="B118" s="5">
        <v>54.77</v>
      </c>
      <c r="C118" s="5">
        <v>1.76333</v>
      </c>
      <c r="D118" s="5">
        <v>3.03667</v>
      </c>
      <c r="E118" s="5">
        <v>28.9</v>
      </c>
      <c r="F118" s="5">
        <v>3.96</v>
      </c>
      <c r="G118" s="5">
        <f>B118*$E$733/E118</f>
        <v>415.818009342561</v>
      </c>
      <c r="H118" s="5">
        <f>C118*$E$733/E118</f>
        <v>13.3873355927336</v>
      </c>
      <c r="I118" s="5">
        <f>D118*$E$733/E118</f>
        <v>23.0546298051903</v>
      </c>
      <c r="J118">
        <f>J117+1/12</f>
        <v>1959.08333333333</v>
      </c>
      <c r="K118" s="5">
        <f>LN(B118+C118)</f>
        <v>4.03483037572743</v>
      </c>
      <c r="L118">
        <f>$L$6+J118*$L$7</f>
        <v>3.76157184827844</v>
      </c>
      <c r="M118" s="5">
        <f>SUM(B118:C118)</f>
        <v>56.53333</v>
      </c>
      <c r="N118">
        <f>EXP(L118)</f>
        <v>43.0159874724977</v>
      </c>
      <c r="O118">
        <f>-(N118/M118-1)</f>
        <v>0.239103950315722</v>
      </c>
      <c r="P118" s="5">
        <f>LN(E118)</f>
        <v>3.36384159511839</v>
      </c>
      <c r="Q118" s="5">
        <f>LN(C118)</f>
        <v>0.567204066841143</v>
      </c>
    </row>
    <row r="119" spans="1:244">
      <c r="A119">
        <v>1959.03</v>
      </c>
      <c r="B119" s="5">
        <v>56.16</v>
      </c>
      <c r="C119" s="5">
        <v>1.77</v>
      </c>
      <c r="D119" s="5">
        <v>3.11</v>
      </c>
      <c r="E119" s="5">
        <v>28.9</v>
      </c>
      <c r="F119" s="5">
        <v>3.99</v>
      </c>
      <c r="G119" s="5">
        <f>B119*$E$733/E119</f>
        <v>426.370995155709</v>
      </c>
      <c r="H119" s="5">
        <f>C119*$E$733/E119</f>
        <v>13.4379747404844</v>
      </c>
      <c r="I119" s="5">
        <f>D119*$E$733/E119</f>
        <v>23.6113567474048</v>
      </c>
      <c r="J119">
        <f>J118+1/12</f>
        <v>1959.16666666666</v>
      </c>
      <c r="K119" s="5">
        <f>LN(B119+C119)</f>
        <v>4.05923538510853</v>
      </c>
      <c r="L119">
        <f>$L$6+J119*$L$7</f>
        <v>3.7673697897344</v>
      </c>
      <c r="M119" s="5">
        <f>SUM(B119:C119)</f>
        <v>57.93</v>
      </c>
      <c r="N119">
        <f>EXP(L119)</f>
        <v>43.2661160643039</v>
      </c>
      <c r="O119">
        <f>-(N119/M119-1)</f>
        <v>0.253131088135613</v>
      </c>
      <c r="P119" s="5">
        <f>LN(E119)</f>
        <v>3.36384159511839</v>
      </c>
      <c r="Q119" s="5">
        <f>LN(C119)</f>
        <v>0.570979546585738</v>
      </c>
    </row>
    <row r="120" spans="1:244">
      <c r="A120">
        <v>1959.04</v>
      </c>
      <c r="B120" s="5">
        <v>57.1</v>
      </c>
      <c r="C120" s="5">
        <v>1.77667</v>
      </c>
      <c r="D120" s="5">
        <v>3.20667</v>
      </c>
      <c r="E120" s="5">
        <v>29</v>
      </c>
      <c r="F120" s="5">
        <v>4.12</v>
      </c>
      <c r="G120" s="5">
        <f>B120*$E$733/E120</f>
        <v>432.012693103448</v>
      </c>
      <c r="H120" s="5">
        <f>C120*$E$733/E120</f>
        <v>13.4421014265517</v>
      </c>
      <c r="I120" s="5">
        <f>D120*$E$733/E120</f>
        <v>24.2613334955172</v>
      </c>
      <c r="J120">
        <f>J119+1/12</f>
        <v>1959.24999999999</v>
      </c>
      <c r="K120" s="5">
        <f>LN(B120+C120)</f>
        <v>4.07544491711476</v>
      </c>
      <c r="L120">
        <f>$L$6+J120*$L$7</f>
        <v>3.77316773119034</v>
      </c>
      <c r="M120" s="5">
        <f>SUM(B120:C120)</f>
        <v>58.87667</v>
      </c>
      <c r="N120">
        <f>EXP(L120)</f>
        <v>43.5176990993547</v>
      </c>
      <c r="O120">
        <f>-(N120/M120-1)</f>
        <v>0.260866840815646</v>
      </c>
      <c r="P120" s="5">
        <f>LN(E120)</f>
        <v>3.36729582998647</v>
      </c>
      <c r="Q120" s="5">
        <f>LN(C120)</f>
        <v>0.574740825680491</v>
      </c>
    </row>
    <row r="121" spans="1:244">
      <c r="A121">
        <v>1959.05</v>
      </c>
      <c r="B121" s="5">
        <v>57.96</v>
      </c>
      <c r="C121" s="5">
        <v>1.78333</v>
      </c>
      <c r="D121" s="5">
        <v>3.30333</v>
      </c>
      <c r="E121" s="5">
        <v>29</v>
      </c>
      <c r="F121" s="5">
        <v>4.31</v>
      </c>
      <c r="G121" s="5">
        <f>B121*$E$733/E121</f>
        <v>438.519364137931</v>
      </c>
      <c r="H121" s="5">
        <f>C121*$E$733/E121</f>
        <v>13.4924902975862</v>
      </c>
      <c r="I121" s="5">
        <f>D121*$E$733/E121</f>
        <v>24.9926530562069</v>
      </c>
      <c r="J121">
        <f>J120+1/12</f>
        <v>1959.33333333332</v>
      </c>
      <c r="K121" s="5">
        <f>LN(B121+C121)</f>
        <v>4.09005755278116</v>
      </c>
      <c r="L121">
        <f>$L$6+J121*$L$7</f>
        <v>3.77896567264631</v>
      </c>
      <c r="M121" s="5">
        <f>SUM(B121:C121)</f>
        <v>59.74333</v>
      </c>
      <c r="N121">
        <f>EXP(L121)</f>
        <v>43.7707450349229</v>
      </c>
      <c r="O121">
        <f>-(N121/M121-1)</f>
        <v>0.267353442887718</v>
      </c>
      <c r="P121" s="5">
        <f>LN(E121)</f>
        <v>3.36729582998647</v>
      </c>
      <c r="Q121" s="5">
        <f>LN(C121)</f>
        <v>0.57848240307918</v>
      </c>
    </row>
    <row r="122" spans="1:244">
      <c r="A122">
        <v>1959.06</v>
      </c>
      <c r="B122" s="5">
        <v>57.46</v>
      </c>
      <c r="C122" s="5">
        <v>1.79</v>
      </c>
      <c r="D122" s="5">
        <v>3.4</v>
      </c>
      <c r="E122" s="5">
        <v>29.1</v>
      </c>
      <c r="F122" s="5">
        <v>4.34</v>
      </c>
      <c r="G122" s="5">
        <f>B122*$E$733/E122</f>
        <v>433.24247628866</v>
      </c>
      <c r="H122" s="5">
        <f>C122*$E$733/E122</f>
        <v>13.4964154639175</v>
      </c>
      <c r="I122" s="5">
        <f>D122*$E$733/E122</f>
        <v>25.6356494845361</v>
      </c>
      <c r="J122">
        <f>J121+1/12</f>
        <v>1959.41666666666</v>
      </c>
      <c r="K122" s="5">
        <f>LN(B122+C122)</f>
        <v>4.08176578001524</v>
      </c>
      <c r="L122">
        <f>$L$6+J122*$L$7</f>
        <v>3.78476361410227</v>
      </c>
      <c r="M122" s="5">
        <f>SUM(B122:C122)</f>
        <v>59.25</v>
      </c>
      <c r="N122">
        <f>EXP(L122)</f>
        <v>44.0252623774551</v>
      </c>
      <c r="O122">
        <f>-(N122/M122-1)</f>
        <v>0.256957597004978</v>
      </c>
      <c r="P122" s="5">
        <f>LN(E122)</f>
        <v>3.37073817417745</v>
      </c>
      <c r="Q122" s="5">
        <f>LN(C122)</f>
        <v>0.582215619852664</v>
      </c>
    </row>
    <row r="123" spans="1:244">
      <c r="A123">
        <v>1959.07</v>
      </c>
      <c r="B123" s="5">
        <v>59.74</v>
      </c>
      <c r="C123" s="5">
        <v>1.79667</v>
      </c>
      <c r="D123" s="5">
        <v>3.41</v>
      </c>
      <c r="E123" s="5">
        <v>29.2</v>
      </c>
      <c r="F123" s="5">
        <v>4.4</v>
      </c>
      <c r="G123" s="5">
        <f>B123*$E$733/E123</f>
        <v>448.890860958904</v>
      </c>
      <c r="H123" s="5">
        <f>C123*$E$733/E123</f>
        <v>13.5003137455479</v>
      </c>
      <c r="I123" s="5">
        <f>D123*$E$733/E123</f>
        <v>25.6229969178082</v>
      </c>
      <c r="J123">
        <f>J122+1/12</f>
        <v>1959.49999999999</v>
      </c>
      <c r="K123" s="5">
        <f>LN(B123+C123)</f>
        <v>4.11963325728261</v>
      </c>
      <c r="L123">
        <f>$L$6+J123*$L$7</f>
        <v>3.79056155555821</v>
      </c>
      <c r="M123" s="5">
        <f>SUM(B123:C123)</f>
        <v>61.53667</v>
      </c>
      <c r="N123">
        <f>EXP(L123)</f>
        <v>44.2812596828606</v>
      </c>
      <c r="O123">
        <f>-(N123/M123-1)</f>
        <v>0.280408581048331</v>
      </c>
      <c r="P123" s="5">
        <f>LN(E123)</f>
        <v>3.37416870927424</v>
      </c>
      <c r="Q123" s="5">
        <f>LN(C123)</f>
        <v>0.585934951538645</v>
      </c>
    </row>
    <row r="124" spans="1:244">
      <c r="A124">
        <v>1959.08</v>
      </c>
      <c r="B124" s="5">
        <v>59.4</v>
      </c>
      <c r="C124" s="5">
        <v>1.80333</v>
      </c>
      <c r="D124" s="5">
        <v>3.42</v>
      </c>
      <c r="E124" s="5">
        <v>29.2</v>
      </c>
      <c r="F124" s="5">
        <v>4.43</v>
      </c>
      <c r="G124" s="5">
        <f>B124*$E$733/E124</f>
        <v>446.336075342466</v>
      </c>
      <c r="H124" s="5">
        <f>C124*$E$733/E124</f>
        <v>13.5503574873288</v>
      </c>
      <c r="I124" s="5">
        <f>D124*$E$733/E124</f>
        <v>25.6981376712329</v>
      </c>
      <c r="J124">
        <f>J123+1/12</f>
        <v>1959.58333333332</v>
      </c>
      <c r="K124" s="5">
        <f>LN(B124+C124)</f>
        <v>4.11420159980272</v>
      </c>
      <c r="L124">
        <f>$L$6+J124*$L$7</f>
        <v>3.79635949701418</v>
      </c>
      <c r="M124" s="5">
        <f>SUM(B124:C124)</f>
        <v>61.20333</v>
      </c>
      <c r="N124">
        <f>EXP(L124)</f>
        <v>44.5387455568037</v>
      </c>
      <c r="O124">
        <f>-(N124/M124-1)</f>
        <v>0.272282316063461</v>
      </c>
      <c r="P124" s="5">
        <f>LN(E124)</f>
        <v>3.37416870927424</v>
      </c>
      <c r="Q124" s="5">
        <f>LN(C124)</f>
        <v>0.589634955759737</v>
      </c>
    </row>
    <row r="125" spans="1:244">
      <c r="A125">
        <v>1959.09</v>
      </c>
      <c r="B125" s="5">
        <v>57.05</v>
      </c>
      <c r="C125" s="5">
        <v>1.81</v>
      </c>
      <c r="D125" s="5">
        <v>3.43</v>
      </c>
      <c r="E125" s="5">
        <v>29.3</v>
      </c>
      <c r="F125" s="5">
        <v>4.68</v>
      </c>
      <c r="G125" s="5">
        <f>B125*$E$733/E125</f>
        <v>427.214933447099</v>
      </c>
      <c r="H125" s="5">
        <f>C125*$E$733/E125</f>
        <v>13.5540583617747</v>
      </c>
      <c r="I125" s="5">
        <f>D125*$E$733/E125</f>
        <v>25.6853150170648</v>
      </c>
      <c r="J125">
        <f>J124+1/12</f>
        <v>1959.66666666666</v>
      </c>
      <c r="K125" s="5">
        <f>LN(B125+C125)</f>
        <v>4.07516174280533</v>
      </c>
      <c r="L125">
        <f>$L$6+J125*$L$7</f>
        <v>3.80215743847012</v>
      </c>
      <c r="M125" s="5">
        <f>SUM(B125:C125)</f>
        <v>58.86</v>
      </c>
      <c r="N125">
        <f>EXP(L125)</f>
        <v>44.7977286549834</v>
      </c>
      <c r="O125">
        <f>-(N125/M125-1)</f>
        <v>0.238910488362498</v>
      </c>
      <c r="P125" s="5">
        <f>LN(E125)</f>
        <v>3.37758751602302</v>
      </c>
      <c r="Q125" s="5">
        <f>LN(C125)</f>
        <v>0.593326845277734</v>
      </c>
    </row>
    <row r="126" spans="1:244">
      <c r="A126">
        <v>1959.1</v>
      </c>
      <c r="B126" s="5">
        <v>57</v>
      </c>
      <c r="C126" s="5">
        <v>1.81667</v>
      </c>
      <c r="D126" s="5">
        <v>3.41667</v>
      </c>
      <c r="E126" s="5">
        <v>29.4</v>
      </c>
      <c r="F126" s="5">
        <v>4.53</v>
      </c>
      <c r="G126" s="5">
        <f>B126*$E$733/E126</f>
        <v>425.388673469388</v>
      </c>
      <c r="H126" s="5">
        <f>C126*$E$733/E126</f>
        <v>13.5577340602041</v>
      </c>
      <c r="I126" s="5">
        <f>D126*$E$733/E126</f>
        <v>25.4984687540816</v>
      </c>
      <c r="J126">
        <f>J125+1/12</f>
        <v>1959.74999999999</v>
      </c>
      <c r="K126" s="5">
        <f>LN(B126+C126)</f>
        <v>4.07442531812645</v>
      </c>
      <c r="L126">
        <f>$L$6+J126*$L$7</f>
        <v>3.80795537992609</v>
      </c>
      <c r="M126" s="5">
        <f>SUM(B126:C126)</f>
        <v>58.81667</v>
      </c>
      <c r="N126">
        <f>EXP(L126)</f>
        <v>45.0582176834348</v>
      </c>
      <c r="O126">
        <f>-(N126/M126-1)</f>
        <v>0.23392096690556</v>
      </c>
      <c r="P126" s="5">
        <f>LN(E126)</f>
        <v>3.38099467434464</v>
      </c>
      <c r="Q126" s="5">
        <f>LN(C126)</f>
        <v>0.597005154867745</v>
      </c>
    </row>
    <row r="127" spans="1:244">
      <c r="A127">
        <v>1959.11</v>
      </c>
      <c r="B127" s="5">
        <v>57.23</v>
      </c>
      <c r="C127" s="5">
        <v>1.82333</v>
      </c>
      <c r="D127" s="5">
        <v>3.40333</v>
      </c>
      <c r="E127" s="5">
        <v>29.4</v>
      </c>
      <c r="F127" s="5">
        <v>4.53</v>
      </c>
      <c r="G127" s="5">
        <f>B127*$E$733/E127</f>
        <v>427.105154081633</v>
      </c>
      <c r="H127" s="5">
        <f>C127*$E$733/E127</f>
        <v>13.6074373683673</v>
      </c>
      <c r="I127" s="5">
        <f>D127*$E$733/E127</f>
        <v>25.3989128785714</v>
      </c>
      <c r="J127">
        <f>J126+1/12</f>
        <v>1959.83333333332</v>
      </c>
      <c r="K127" s="5">
        <f>LN(B127+C127)</f>
        <v>4.07844093394074</v>
      </c>
      <c r="L127">
        <f>$L$6+J127*$L$7</f>
        <v>3.81375332138205</v>
      </c>
      <c r="M127" s="5">
        <f>SUM(B127:C127)</f>
        <v>59.05333</v>
      </c>
      <c r="N127">
        <f>EXP(L127)</f>
        <v>45.320221398813</v>
      </c>
      <c r="O127">
        <f>-(N127/M127-1)</f>
        <v>0.232554347082324</v>
      </c>
      <c r="P127" s="5">
        <f>LN(E127)</f>
        <v>3.38099467434464</v>
      </c>
      <c r="Q127" s="5">
        <f>LN(C127)</f>
        <v>0.600664499610544</v>
      </c>
    </row>
    <row r="128" spans="1:244">
      <c r="A128">
        <v>1959.12</v>
      </c>
      <c r="B128" s="5">
        <v>59.06</v>
      </c>
      <c r="C128" s="5">
        <v>1.83</v>
      </c>
      <c r="D128" s="5">
        <v>3.39</v>
      </c>
      <c r="E128" s="5">
        <v>29.4</v>
      </c>
      <c r="F128" s="5">
        <v>4.69</v>
      </c>
      <c r="G128" s="5">
        <f>B128*$E$733/E128</f>
        <v>440.762369387755</v>
      </c>
      <c r="H128" s="5">
        <f>C128*$E$733/E128</f>
        <v>13.6572153061224</v>
      </c>
      <c r="I128" s="5">
        <f>D128*$E$733/E128</f>
        <v>25.2994316326531</v>
      </c>
      <c r="J128">
        <f>J127+1/12</f>
        <v>1959.91666666666</v>
      </c>
      <c r="K128" s="5">
        <f>LN(B128+C128)</f>
        <v>4.10906895762048</v>
      </c>
      <c r="L128">
        <f>$L$6+J128*$L$7</f>
        <v>3.81955126283799</v>
      </c>
      <c r="M128" s="5">
        <f>SUM(B128:C128)</f>
        <v>60.89</v>
      </c>
      <c r="N128">
        <f>EXP(L128)</f>
        <v>45.583748608691</v>
      </c>
      <c r="O128">
        <f>-(N128/M128-1)</f>
        <v>0.25137545395482</v>
      </c>
      <c r="P128" s="5">
        <f>LN(E128)</f>
        <v>3.38099467434464</v>
      </c>
      <c r="Q128" s="5">
        <f>LN(C128)</f>
        <v>0.60431596685333</v>
      </c>
    </row>
    <row r="129" spans="1:244">
      <c r="A129">
        <v>1960.01</v>
      </c>
      <c r="B129" s="5">
        <v>58.03</v>
      </c>
      <c r="C129" s="5">
        <v>1.86667</v>
      </c>
      <c r="D129" s="5">
        <v>3.39</v>
      </c>
      <c r="E129" s="5">
        <v>29.3</v>
      </c>
      <c r="F129" s="5">
        <v>4.72</v>
      </c>
      <c r="G129" s="5">
        <f>B129*$E$733/E129</f>
        <v>434.553594880546</v>
      </c>
      <c r="H129" s="5">
        <f>C129*$E$733/E129</f>
        <v>13.9784276918089</v>
      </c>
      <c r="I129" s="5">
        <f>D129*$E$733/E129</f>
        <v>25.3857778156997</v>
      </c>
      <c r="J129">
        <f>J128+1/12</f>
        <v>1959.99999999999</v>
      </c>
      <c r="K129" s="5">
        <f>LN(B129+C129)</f>
        <v>4.09262091092165</v>
      </c>
      <c r="L129">
        <f>$L$6+J129*$L$7</f>
        <v>3.82534920429396</v>
      </c>
      <c r="M129" s="5">
        <f>SUM(B129:C129)</f>
        <v>59.89667</v>
      </c>
      <c r="N129">
        <f>EXP(L129)</f>
        <v>45.84880817186</v>
      </c>
      <c r="O129">
        <f>-(N129/M129-1)</f>
        <v>0.234534938722637</v>
      </c>
      <c r="P129" s="5">
        <f>LN(E129)</f>
        <v>3.37758751602302</v>
      </c>
      <c r="Q129" s="5">
        <f>LN(C129)</f>
        <v>0.624156094785685</v>
      </c>
    </row>
    <row r="130" spans="1:244">
      <c r="A130">
        <v>1960.02</v>
      </c>
      <c r="B130" s="5">
        <v>55.78</v>
      </c>
      <c r="C130" s="5">
        <v>1.90333</v>
      </c>
      <c r="D130" s="5">
        <v>3.39</v>
      </c>
      <c r="E130" s="5">
        <v>29.4</v>
      </c>
      <c r="F130" s="5">
        <v>4.49</v>
      </c>
      <c r="G130" s="5">
        <f>B130*$E$733/E130</f>
        <v>416.283863265306</v>
      </c>
      <c r="H130" s="5">
        <f>C130*$E$733/E130</f>
        <v>14.2044741030612</v>
      </c>
      <c r="I130" s="5">
        <f>D130*$E$733/E130</f>
        <v>25.2994316326531</v>
      </c>
      <c r="J130">
        <f>J129+1/12</f>
        <v>1960.08333333332</v>
      </c>
      <c r="K130" s="5">
        <f>LN(B130+C130)</f>
        <v>4.05496822362648</v>
      </c>
      <c r="L130">
        <f>$L$6+J130*$L$7</f>
        <v>3.8311471457499</v>
      </c>
      <c r="M130" s="5">
        <f>SUM(B130:C130)</f>
        <v>57.68333</v>
      </c>
      <c r="N130">
        <f>EXP(L130)</f>
        <v>46.1154089986177</v>
      </c>
      <c r="O130">
        <f>-(N130/M130-1)</f>
        <v>0.20054183767446</v>
      </c>
      <c r="P130" s="5">
        <f>LN(E130)</f>
        <v>3.38099467434464</v>
      </c>
      <c r="Q130" s="5">
        <f>LN(C130)</f>
        <v>0.64360498368479</v>
      </c>
    </row>
    <row r="131" spans="1:244">
      <c r="A131">
        <v>1960.03</v>
      </c>
      <c r="B131" s="5">
        <v>55.02</v>
      </c>
      <c r="C131" s="5">
        <v>1.94</v>
      </c>
      <c r="D131" s="5">
        <v>3.39</v>
      </c>
      <c r="E131" s="5">
        <v>29.4</v>
      </c>
      <c r="F131" s="5">
        <v>4.25</v>
      </c>
      <c r="G131" s="5">
        <f>B131*$E$733/E131</f>
        <v>410.612014285714</v>
      </c>
      <c r="H131" s="5">
        <f>C131*$E$733/E131</f>
        <v>14.4781408163265</v>
      </c>
      <c r="I131" s="5">
        <f>D131*$E$733/E131</f>
        <v>25.2994316326531</v>
      </c>
      <c r="J131">
        <f>J130+1/12</f>
        <v>1960.16666666666</v>
      </c>
      <c r="K131" s="5">
        <f>LN(B131+C131)</f>
        <v>4.04234926710372</v>
      </c>
      <c r="L131">
        <f>$L$6+J131*$L$7</f>
        <v>3.83694508720586</v>
      </c>
      <c r="M131" s="5">
        <f>SUM(B131:C131)</f>
        <v>56.96</v>
      </c>
      <c r="N131">
        <f>EXP(L131)</f>
        <v>46.3835600510785</v>
      </c>
      <c r="O131">
        <f>-(N131/M131-1)</f>
        <v>0.185681881125728</v>
      </c>
      <c r="P131" s="5">
        <f>LN(E131)</f>
        <v>3.38099467434464</v>
      </c>
      <c r="Q131" s="5">
        <f>LN(C131)</f>
        <v>0.662687973075237</v>
      </c>
    </row>
    <row r="132" spans="1:244">
      <c r="A132">
        <v>1960.04</v>
      </c>
      <c r="B132" s="5">
        <v>55.73</v>
      </c>
      <c r="C132" s="5">
        <v>1.94333</v>
      </c>
      <c r="D132" s="5">
        <v>3.34667</v>
      </c>
      <c r="E132" s="5">
        <v>29.5</v>
      </c>
      <c r="F132" s="5">
        <v>4.28</v>
      </c>
      <c r="G132" s="5">
        <f>B132*$E$733/E132</f>
        <v>414.500848474576</v>
      </c>
      <c r="H132" s="5">
        <f>C132*$E$733/E132</f>
        <v>14.4538297840678</v>
      </c>
      <c r="I132" s="5">
        <f>D132*$E$733/E132</f>
        <v>24.8913969955932</v>
      </c>
      <c r="J132">
        <f>J131+1/12</f>
        <v>1960.24999999999</v>
      </c>
      <c r="K132" s="5">
        <f>LN(B132+C132)</f>
        <v>4.05479484828733</v>
      </c>
      <c r="L132">
        <f>$L$6+J132*$L$7</f>
        <v>3.84274302866183</v>
      </c>
      <c r="M132" s="5">
        <f>SUM(B132:C132)</f>
        <v>57.67333</v>
      </c>
      <c r="N132">
        <f>EXP(L132)</f>
        <v>46.6532703434658</v>
      </c>
      <c r="O132">
        <f>-(N132/M132-1)</f>
        <v>0.191077221595045</v>
      </c>
      <c r="P132" s="5">
        <f>LN(E132)</f>
        <v>3.38439026334577</v>
      </c>
      <c r="Q132" s="5">
        <f>LN(C132)</f>
        <v>0.664402996426954</v>
      </c>
    </row>
    <row r="133" spans="1:244">
      <c r="A133">
        <v>1960.05</v>
      </c>
      <c r="B133" s="5">
        <v>55.22</v>
      </c>
      <c r="C133" s="5">
        <v>1.94667</v>
      </c>
      <c r="D133" s="5">
        <v>3.30333</v>
      </c>
      <c r="E133" s="5">
        <v>29.5</v>
      </c>
      <c r="F133" s="5">
        <v>4.35</v>
      </c>
      <c r="G133" s="5">
        <f>B133*$E$733/E133</f>
        <v>410.707641355932</v>
      </c>
      <c r="H133" s="5">
        <f>C133*$E$733/E133</f>
        <v>14.4786715718644</v>
      </c>
      <c r="I133" s="5">
        <f>D133*$E$733/E133</f>
        <v>24.5690487671186</v>
      </c>
      <c r="J133">
        <f>J132+1/12</f>
        <v>1960.33333333332</v>
      </c>
      <c r="K133" s="5">
        <f>LN(B133+C133)</f>
        <v>4.04597103624692</v>
      </c>
      <c r="L133">
        <f>$L$6+J133*$L$7</f>
        <v>3.84854097011777</v>
      </c>
      <c r="M133" s="5">
        <f>SUM(B133:C133)</f>
        <v>57.16667</v>
      </c>
      <c r="N133">
        <f>EXP(L133)</f>
        <v>46.9245489424186</v>
      </c>
      <c r="O133">
        <f>-(N133/M133-1)</f>
        <v>0.179162457032767</v>
      </c>
      <c r="P133" s="5">
        <f>LN(E133)</f>
        <v>3.38439026334577</v>
      </c>
      <c r="Q133" s="5">
        <f>LN(C133)</f>
        <v>0.666120220499327</v>
      </c>
    </row>
    <row r="134" spans="1:244">
      <c r="A134">
        <v>1960.06</v>
      </c>
      <c r="B134" s="5">
        <v>57.26</v>
      </c>
      <c r="C134" s="5">
        <v>1.95</v>
      </c>
      <c r="D134" s="5">
        <v>3.26</v>
      </c>
      <c r="E134" s="5">
        <v>29.6</v>
      </c>
      <c r="F134" s="5">
        <v>4.15</v>
      </c>
      <c r="G134" s="5">
        <f>B134*$E$733/E134</f>
        <v>424.441684459459</v>
      </c>
      <c r="H134" s="5">
        <f>C134*$E$733/E134</f>
        <v>14.4544408783784</v>
      </c>
      <c r="I134" s="5">
        <f>D134*$E$733/E134</f>
        <v>24.1648601351351</v>
      </c>
      <c r="J134">
        <f>J133+1/12</f>
        <v>1960.41666666666</v>
      </c>
      <c r="K134" s="5">
        <f>LN(B134+C134)</f>
        <v>4.08109044654368</v>
      </c>
      <c r="L134">
        <f>$L$6+J134*$L$7</f>
        <v>3.85433891157373</v>
      </c>
      <c r="M134" s="5">
        <f>SUM(B134:C134)</f>
        <v>59.21</v>
      </c>
      <c r="N134">
        <f>EXP(L134)</f>
        <v>47.1974049673004</v>
      </c>
      <c r="O134">
        <f>-(N134/M134-1)</f>
        <v>0.202881186162803</v>
      </c>
      <c r="P134" s="5">
        <f>LN(E134)</f>
        <v>3.38777436133001</v>
      </c>
      <c r="Q134" s="5">
        <f>LN(C134)</f>
        <v>0.667829372575655</v>
      </c>
    </row>
    <row r="135" spans="1:244">
      <c r="A135">
        <v>1960.07</v>
      </c>
      <c r="B135" s="5">
        <v>55.84</v>
      </c>
      <c r="C135" s="5">
        <v>1.95</v>
      </c>
      <c r="D135" s="5">
        <v>3.26333</v>
      </c>
      <c r="E135" s="5">
        <v>29.6</v>
      </c>
      <c r="F135" s="5">
        <v>3.9</v>
      </c>
      <c r="G135" s="5">
        <f>B135*$E$733/E135</f>
        <v>413.915886486486</v>
      </c>
      <c r="H135" s="5">
        <f>C135*$E$733/E135</f>
        <v>14.4544408783784</v>
      </c>
      <c r="I135" s="5">
        <f>D135*$E$733/E135</f>
        <v>24.1895438726351</v>
      </c>
      <c r="J135">
        <f>J134+1/12</f>
        <v>1960.49999999999</v>
      </c>
      <c r="K135" s="5">
        <f>LN(B135+C135)</f>
        <v>4.05681575032969</v>
      </c>
      <c r="L135">
        <f>$L$6+J135*$L$7</f>
        <v>3.86013685302967</v>
      </c>
      <c r="M135" s="5">
        <f>SUM(B135:C135)</f>
        <v>57.79</v>
      </c>
      <c r="N135">
        <f>EXP(L135)</f>
        <v>47.4718475904965</v>
      </c>
      <c r="O135">
        <f>-(N135/M135-1)</f>
        <v>0.178545637818022</v>
      </c>
      <c r="P135" s="5">
        <f>LN(E135)</f>
        <v>3.38777436133001</v>
      </c>
      <c r="Q135" s="5">
        <f>LN(C135)</f>
        <v>0.667829372575655</v>
      </c>
    </row>
    <row r="136" spans="1:244">
      <c r="A136">
        <v>1960.08</v>
      </c>
      <c r="B136" s="5">
        <v>56.51</v>
      </c>
      <c r="C136" s="5">
        <v>1.95</v>
      </c>
      <c r="D136" s="5">
        <v>3.26667</v>
      </c>
      <c r="E136" s="5">
        <v>29.6</v>
      </c>
      <c r="F136" s="5">
        <v>3.8</v>
      </c>
      <c r="G136" s="5">
        <f>B136*$E$733/E136</f>
        <v>418.882284121622</v>
      </c>
      <c r="H136" s="5">
        <f>C136*$E$733/E136</f>
        <v>14.4544408783784</v>
      </c>
      <c r="I136" s="5">
        <f>D136*$E$733/E136</f>
        <v>24.214301735473</v>
      </c>
      <c r="J136">
        <f>J135+1/12</f>
        <v>1960.58333333332</v>
      </c>
      <c r="K136" s="5">
        <f>LN(B136+C136)</f>
        <v>4.0683427596831</v>
      </c>
      <c r="L136">
        <f>$L$6+J136*$L$7</f>
        <v>3.86593479448564</v>
      </c>
      <c r="M136" s="5">
        <f>SUM(B136:C136)</f>
        <v>58.46</v>
      </c>
      <c r="N136">
        <f>EXP(L136)</f>
        <v>47.747886037733</v>
      </c>
      <c r="O136">
        <f>-(N136/M136-1)</f>
        <v>0.183238350363788</v>
      </c>
      <c r="P136" s="5">
        <f>LN(E136)</f>
        <v>3.38777436133001</v>
      </c>
      <c r="Q136" s="5">
        <f>LN(C136)</f>
        <v>0.667829372575655</v>
      </c>
    </row>
    <row r="137" spans="1:244">
      <c r="A137">
        <v>1960.09</v>
      </c>
      <c r="B137" s="5">
        <v>54.81</v>
      </c>
      <c r="C137" s="5">
        <v>1.95</v>
      </c>
      <c r="D137" s="5">
        <v>3.27</v>
      </c>
      <c r="E137" s="5">
        <v>29.6</v>
      </c>
      <c r="F137" s="5">
        <v>3.8</v>
      </c>
      <c r="G137" s="5">
        <f>B137*$E$733/E137</f>
        <v>406.280976689189</v>
      </c>
      <c r="H137" s="5">
        <f>C137*$E$733/E137</f>
        <v>14.4544408783784</v>
      </c>
      <c r="I137" s="5">
        <f>D137*$E$733/E137</f>
        <v>24.238985472973</v>
      </c>
      <c r="J137">
        <f>J136+1/12</f>
        <v>1960.66666666666</v>
      </c>
      <c r="K137" s="5">
        <f>LN(B137+C137)</f>
        <v>4.03883185229184</v>
      </c>
      <c r="L137">
        <f>$L$6+J137*$L$7</f>
        <v>3.87173273594161</v>
      </c>
      <c r="M137" s="5">
        <f>SUM(B137:C137)</f>
        <v>56.76</v>
      </c>
      <c r="N137">
        <f>EXP(L137)</f>
        <v>48.0255295883774</v>
      </c>
      <c r="O137">
        <f>-(N137/M137-1)</f>
        <v>0.153884256723442</v>
      </c>
      <c r="P137" s="5">
        <f>LN(E137)</f>
        <v>3.38777436133001</v>
      </c>
      <c r="Q137" s="5">
        <f>LN(C137)</f>
        <v>0.667829372575655</v>
      </c>
    </row>
    <row r="138" spans="1:244">
      <c r="A138">
        <v>1960.1</v>
      </c>
      <c r="B138" s="5">
        <v>53.73</v>
      </c>
      <c r="C138" s="5">
        <v>1.95</v>
      </c>
      <c r="D138" s="5">
        <v>3.27</v>
      </c>
      <c r="E138" s="5">
        <v>29.8</v>
      </c>
      <c r="F138" s="5">
        <v>3.89</v>
      </c>
      <c r="G138" s="5">
        <f>B138*$E$733/E138</f>
        <v>395.602450671141</v>
      </c>
      <c r="H138" s="5">
        <f>C138*$E$733/E138</f>
        <v>14.3574312080537</v>
      </c>
      <c r="I138" s="5">
        <f>D138*$E$733/E138</f>
        <v>24.0763077181208</v>
      </c>
      <c r="J138">
        <f>J137+1/12</f>
        <v>1960.74999999999</v>
      </c>
      <c r="K138" s="5">
        <f>LN(B138+C138)</f>
        <v>4.01962101602616</v>
      </c>
      <c r="L138">
        <f>$L$6+J138*$L$7</f>
        <v>3.87753067739754</v>
      </c>
      <c r="M138" s="5">
        <f>SUM(B138:C138)</f>
        <v>55.68</v>
      </c>
      <c r="N138">
        <f>EXP(L138)</f>
        <v>48.3047875757551</v>
      </c>
      <c r="O138">
        <f>-(N138/M138-1)</f>
        <v>0.132457119688307</v>
      </c>
      <c r="P138" s="5">
        <f>LN(E138)</f>
        <v>3.39450839351136</v>
      </c>
      <c r="Q138" s="5">
        <f>LN(C138)</f>
        <v>0.667829372575655</v>
      </c>
    </row>
    <row r="139" spans="1:244">
      <c r="A139">
        <v>1960.11</v>
      </c>
      <c r="B139" s="5">
        <v>55.47</v>
      </c>
      <c r="C139" s="5">
        <v>1.95</v>
      </c>
      <c r="D139" s="5">
        <v>3.27</v>
      </c>
      <c r="E139" s="5">
        <v>29.8</v>
      </c>
      <c r="F139" s="5">
        <v>3.93</v>
      </c>
      <c r="G139" s="5">
        <f>B139*$E$733/E139</f>
        <v>408.413696979866</v>
      </c>
      <c r="H139" s="5">
        <f>C139*$E$733/E139</f>
        <v>14.3574312080537</v>
      </c>
      <c r="I139" s="5">
        <f>D139*$E$733/E139</f>
        <v>24.0763077181208</v>
      </c>
      <c r="J139">
        <f>J138+1/12</f>
        <v>1960.83333333332</v>
      </c>
      <c r="K139" s="5">
        <f>LN(B139+C139)</f>
        <v>4.05039267469292</v>
      </c>
      <c r="L139">
        <f>$L$6+J139*$L$7</f>
        <v>3.88332861885351</v>
      </c>
      <c r="M139" s="5">
        <f>SUM(B139:C139)</f>
        <v>57.42</v>
      </c>
      <c r="N139">
        <f>EXP(L139)</f>
        <v>48.5856693874663</v>
      </c>
      <c r="O139">
        <f>-(N139/M139-1)</f>
        <v>0.153854590953217</v>
      </c>
      <c r="P139" s="5">
        <f>LN(E139)</f>
        <v>3.39450839351136</v>
      </c>
      <c r="Q139" s="5">
        <f>LN(C139)</f>
        <v>0.667829372575655</v>
      </c>
    </row>
    <row r="140" spans="1:244">
      <c r="A140">
        <v>1960.12</v>
      </c>
      <c r="B140" s="5">
        <v>56.8</v>
      </c>
      <c r="C140" s="5">
        <v>1.95</v>
      </c>
      <c r="D140" s="5">
        <v>3.27</v>
      </c>
      <c r="E140" s="5">
        <v>29.8</v>
      </c>
      <c r="F140" s="5">
        <v>3.84</v>
      </c>
      <c r="G140" s="5">
        <f>B140*$E$733/E140</f>
        <v>418.206201342282</v>
      </c>
      <c r="H140" s="5">
        <f>C140*$E$733/E140</f>
        <v>14.3574312080537</v>
      </c>
      <c r="I140" s="5">
        <f>D140*$E$733/E140</f>
        <v>24.0763077181208</v>
      </c>
      <c r="J140">
        <f>J139+1/12</f>
        <v>1960.91666666666</v>
      </c>
      <c r="K140" s="5">
        <f>LN(B140+C140)</f>
        <v>4.07329115302427</v>
      </c>
      <c r="L140">
        <f>$L$6+J140*$L$7</f>
        <v>3.88912656030945</v>
      </c>
      <c r="M140" s="5">
        <f>SUM(B140:C140)</f>
        <v>58.75</v>
      </c>
      <c r="N140">
        <f>EXP(L140)</f>
        <v>48.868184465693</v>
      </c>
      <c r="O140">
        <f>-(N140/M140-1)</f>
        <v>0.168201115477566</v>
      </c>
      <c r="P140" s="5">
        <f>LN(E140)</f>
        <v>3.39450839351136</v>
      </c>
      <c r="Q140" s="5">
        <f>LN(C140)</f>
        <v>0.667829372575655</v>
      </c>
    </row>
    <row r="141" spans="1:244">
      <c r="A141">
        <v>1961.01</v>
      </c>
      <c r="B141" s="5">
        <v>59.72</v>
      </c>
      <c r="C141" s="5">
        <v>1.94667</v>
      </c>
      <c r="D141" s="5">
        <v>3.21</v>
      </c>
      <c r="E141" s="5">
        <v>29.8</v>
      </c>
      <c r="F141" s="5">
        <v>3.84</v>
      </c>
      <c r="G141" s="5">
        <f>B141*$E$733/E141</f>
        <v>439.705534228188</v>
      </c>
      <c r="H141" s="5">
        <f>C141*$E$733/E141</f>
        <v>14.3329131332215</v>
      </c>
      <c r="I141" s="5">
        <f>D141*$E$733/E141</f>
        <v>23.6345406040268</v>
      </c>
      <c r="J141">
        <f>J140+1/12</f>
        <v>1960.99999999999</v>
      </c>
      <c r="K141" s="5">
        <f>LN(B141+C141)</f>
        <v>4.12174359046427</v>
      </c>
      <c r="L141">
        <f>$L$6+J141*$L$7</f>
        <v>3.89492450176542</v>
      </c>
      <c r="M141" s="5">
        <f>SUM(B141:C141)</f>
        <v>61.66667</v>
      </c>
      <c r="N141">
        <f>EXP(L141)</f>
        <v>49.1523423075267</v>
      </c>
      <c r="O141">
        <f>-(N141/M141-1)</f>
        <v>0.202935032692267</v>
      </c>
      <c r="P141" s="5">
        <f>LN(E141)</f>
        <v>3.39450839351136</v>
      </c>
      <c r="Q141" s="5">
        <f>LN(C141)</f>
        <v>0.666120220499327</v>
      </c>
    </row>
    <row r="142" spans="1:244">
      <c r="A142">
        <v>1961.02</v>
      </c>
      <c r="B142" s="5">
        <v>62.17</v>
      </c>
      <c r="C142" s="5">
        <v>1.94333</v>
      </c>
      <c r="D142" s="5">
        <v>3.15</v>
      </c>
      <c r="E142" s="5">
        <v>29.8</v>
      </c>
      <c r="F142" s="5">
        <v>3.78</v>
      </c>
      <c r="G142" s="5">
        <f>B142*$E$733/E142</f>
        <v>457.744358053691</v>
      </c>
      <c r="H142" s="5">
        <f>C142*$E$733/E142</f>
        <v>14.3083214305369</v>
      </c>
      <c r="I142" s="5">
        <f>D142*$E$733/E142</f>
        <v>23.1927734899329</v>
      </c>
      <c r="J142">
        <f>J141+1/12</f>
        <v>1961.08333333332</v>
      </c>
      <c r="K142" s="5">
        <f>LN(B142+C142)</f>
        <v>4.16065229862496</v>
      </c>
      <c r="L142">
        <f>$L$6+J142*$L$7</f>
        <v>3.90072244322138</v>
      </c>
      <c r="M142" s="5">
        <f>SUM(B142:C142)</f>
        <v>64.11333</v>
      </c>
      <c r="N142">
        <f>EXP(L142)</f>
        <v>49.4381524652784</v>
      </c>
      <c r="O142">
        <f>-(N142/M142-1)</f>
        <v>0.228894327197192</v>
      </c>
      <c r="P142" s="5">
        <f>LN(E142)</f>
        <v>3.39450839351136</v>
      </c>
      <c r="Q142" s="5">
        <f>LN(C142)</f>
        <v>0.664402996426954</v>
      </c>
    </row>
    <row r="143" spans="1:244">
      <c r="A143">
        <v>1961.03</v>
      </c>
      <c r="B143" s="5">
        <v>64.12</v>
      </c>
      <c r="C143" s="5">
        <v>1.94</v>
      </c>
      <c r="D143" s="5">
        <v>3.09</v>
      </c>
      <c r="E143" s="5">
        <v>29.8</v>
      </c>
      <c r="F143" s="5">
        <v>3.74</v>
      </c>
      <c r="G143" s="5">
        <f>B143*$E$733/E143</f>
        <v>472.101789261745</v>
      </c>
      <c r="H143" s="5">
        <f>C143*$E$733/E143</f>
        <v>14.2838033557047</v>
      </c>
      <c r="I143" s="5">
        <f>D143*$E$733/E143</f>
        <v>22.7510063758389</v>
      </c>
      <c r="J143">
        <f>J142+1/12</f>
        <v>1961.16666666666</v>
      </c>
      <c r="K143" s="5">
        <f>LN(B143+C143)</f>
        <v>4.19056341996264</v>
      </c>
      <c r="L143">
        <f>$L$6+J143*$L$7</f>
        <v>3.90652038467732</v>
      </c>
      <c r="M143" s="5">
        <f>SUM(B143:C143)</f>
        <v>66.06</v>
      </c>
      <c r="N143">
        <f>EXP(L143)</f>
        <v>49.7256245468037</v>
      </c>
      <c r="O143">
        <f>-(N143/M143-1)</f>
        <v>0.247265750124074</v>
      </c>
      <c r="P143" s="5">
        <f>LN(E143)</f>
        <v>3.39450839351136</v>
      </c>
      <c r="Q143" s="5">
        <f>LN(C143)</f>
        <v>0.662687973075237</v>
      </c>
    </row>
    <row r="144" spans="1:244">
      <c r="A144">
        <v>1961.04</v>
      </c>
      <c r="B144" s="5">
        <v>65.83</v>
      </c>
      <c r="C144" s="5">
        <v>1.94</v>
      </c>
      <c r="D144" s="5">
        <v>3.07</v>
      </c>
      <c r="E144" s="5">
        <v>29.8</v>
      </c>
      <c r="F144" s="5">
        <v>3.78</v>
      </c>
      <c r="G144" s="5">
        <f>B144*$E$733/E144</f>
        <v>484.692152013423</v>
      </c>
      <c r="H144" s="5">
        <f>C144*$E$733/E144</f>
        <v>14.2838033557047</v>
      </c>
      <c r="I144" s="5">
        <f>D144*$E$733/E144</f>
        <v>22.6037506711409</v>
      </c>
      <c r="J144">
        <f>J143+1/12</f>
        <v>1961.24999999999</v>
      </c>
      <c r="K144" s="5">
        <f>LN(B144+C144)</f>
        <v>4.21611961914802</v>
      </c>
      <c r="L144">
        <f>$L$6+J144*$L$7</f>
        <v>3.91231832613329</v>
      </c>
      <c r="M144" s="5">
        <f>SUM(B144:C144)</f>
        <v>67.77</v>
      </c>
      <c r="N144">
        <f>EXP(L144)</f>
        <v>50.0147682158297</v>
      </c>
      <c r="O144">
        <f>-(N144/M144-1)</f>
        <v>0.261992500873104</v>
      </c>
      <c r="P144" s="5">
        <f>LN(E144)</f>
        <v>3.39450839351136</v>
      </c>
      <c r="Q144" s="5">
        <f>LN(C144)</f>
        <v>0.662687973075237</v>
      </c>
    </row>
    <row r="145" spans="1:244">
      <c r="A145">
        <v>1961.05</v>
      </c>
      <c r="B145" s="5">
        <v>66.5</v>
      </c>
      <c r="C145" s="5">
        <v>1.94</v>
      </c>
      <c r="D145" s="5">
        <v>3.05</v>
      </c>
      <c r="E145" s="5">
        <v>29.8</v>
      </c>
      <c r="F145" s="5">
        <v>3.71</v>
      </c>
      <c r="G145" s="5">
        <f>B145*$E$733/E145</f>
        <v>489.625218120805</v>
      </c>
      <c r="H145" s="5">
        <f>C145*$E$733/E145</f>
        <v>14.2838033557047</v>
      </c>
      <c r="I145" s="5">
        <f>D145*$E$733/E145</f>
        <v>22.4564949664429</v>
      </c>
      <c r="J145">
        <f>J144+1/12</f>
        <v>1961.33333333332</v>
      </c>
      <c r="K145" s="5">
        <f>LN(B145+C145)</f>
        <v>4.22595744902399</v>
      </c>
      <c r="L145">
        <f>$L$6+J145*$L$7</f>
        <v>3.91811626758923</v>
      </c>
      <c r="M145" s="5">
        <f>SUM(B145:C145)</f>
        <v>68.44</v>
      </c>
      <c r="N145">
        <f>EXP(L145)</f>
        <v>50.3055931922708</v>
      </c>
      <c r="O145">
        <f>-(N145/M145-1)</f>
        <v>0.264967954525558</v>
      </c>
      <c r="P145" s="5">
        <f>LN(E145)</f>
        <v>3.39450839351136</v>
      </c>
      <c r="Q145" s="5">
        <f>LN(C145)</f>
        <v>0.662687973075237</v>
      </c>
    </row>
    <row r="146" spans="1:244">
      <c r="A146">
        <v>1961.06</v>
      </c>
      <c r="B146" s="5">
        <v>65.62</v>
      </c>
      <c r="C146" s="5">
        <v>1.94</v>
      </c>
      <c r="D146" s="5">
        <v>3.03</v>
      </c>
      <c r="E146" s="5">
        <v>29.8</v>
      </c>
      <c r="F146" s="5">
        <v>3.88</v>
      </c>
      <c r="G146" s="5">
        <f>B146*$E$733/E146</f>
        <v>483.145967114094</v>
      </c>
      <c r="H146" s="5">
        <f>C146*$E$733/E146</f>
        <v>14.2838033557047</v>
      </c>
      <c r="I146" s="5">
        <f>D146*$E$733/E146</f>
        <v>22.309239261745</v>
      </c>
      <c r="J146">
        <f>J145+1/12</f>
        <v>1961.41666666666</v>
      </c>
      <c r="K146" s="5">
        <f>LN(B146+C146)</f>
        <v>4.2130160919396</v>
      </c>
      <c r="L146">
        <f>$L$6+J146*$L$7</f>
        <v>3.92391420904519</v>
      </c>
      <c r="M146" s="5">
        <f>SUM(B146:C146)</f>
        <v>67.56</v>
      </c>
      <c r="N146">
        <f>EXP(L146)</f>
        <v>50.598109252566</v>
      </c>
      <c r="O146">
        <f>-(N146/M146-1)</f>
        <v>0.251064102241475</v>
      </c>
      <c r="P146" s="5">
        <f>LN(E146)</f>
        <v>3.39450839351136</v>
      </c>
      <c r="Q146" s="5">
        <f>LN(C146)</f>
        <v>0.662687973075237</v>
      </c>
    </row>
    <row r="147" spans="1:244">
      <c r="A147">
        <v>1961.07</v>
      </c>
      <c r="B147" s="5">
        <v>65.44</v>
      </c>
      <c r="C147" s="5">
        <v>1.94667</v>
      </c>
      <c r="D147" s="5">
        <v>3.03667</v>
      </c>
      <c r="E147" s="5">
        <v>30</v>
      </c>
      <c r="F147" s="5">
        <v>3.92</v>
      </c>
      <c r="G147" s="5">
        <f>B147*$E$733/E147</f>
        <v>478.608528</v>
      </c>
      <c r="H147" s="5">
        <f>C147*$E$733/E147</f>
        <v>14.237360379</v>
      </c>
      <c r="I147" s="5">
        <f>D147*$E$733/E147</f>
        <v>22.209293379</v>
      </c>
      <c r="J147">
        <f>J146+1/12</f>
        <v>1961.49999999999</v>
      </c>
      <c r="K147" s="5">
        <f>LN(B147+C147)</f>
        <v>4.2104472238776</v>
      </c>
      <c r="L147">
        <f>$L$6+J147*$L$7</f>
        <v>3.92971215050116</v>
      </c>
      <c r="M147" s="5">
        <f>SUM(B147:C147)</f>
        <v>67.38667</v>
      </c>
      <c r="N147">
        <f>EXP(L147)</f>
        <v>50.8923262299978</v>
      </c>
      <c r="O147">
        <f>-(N147/M147-1)</f>
        <v>0.244771610913586</v>
      </c>
      <c r="P147" s="5">
        <f>LN(E147)</f>
        <v>3.40119738166216</v>
      </c>
      <c r="Q147" s="5">
        <f>LN(C147)</f>
        <v>0.666120220499327</v>
      </c>
    </row>
    <row r="148" spans="1:244">
      <c r="A148">
        <v>1961.08</v>
      </c>
      <c r="B148" s="5">
        <v>67.79</v>
      </c>
      <c r="C148" s="5">
        <v>1.95333</v>
      </c>
      <c r="D148" s="5">
        <v>3.04333</v>
      </c>
      <c r="E148" s="5">
        <v>29.9</v>
      </c>
      <c r="F148" s="5">
        <v>4.04</v>
      </c>
      <c r="G148" s="5">
        <f>B148*$E$733/E148</f>
        <v>497.453902675585</v>
      </c>
      <c r="H148" s="5">
        <f>C148*$E$733/E148</f>
        <v>14.3338491180602</v>
      </c>
      <c r="I148" s="5">
        <f>D148*$E$733/E148</f>
        <v>22.3324441013378</v>
      </c>
      <c r="J148">
        <f>J147+1/12</f>
        <v>1961.58333333332</v>
      </c>
      <c r="K148" s="5">
        <f>LN(B148+C148)</f>
        <v>4.24482178888876</v>
      </c>
      <c r="L148">
        <f>$L$6+J148*$L$7</f>
        <v>3.9355100919571</v>
      </c>
      <c r="M148" s="5">
        <f>SUM(B148:C148)</f>
        <v>69.74333</v>
      </c>
      <c r="N148">
        <f>EXP(L148)</f>
        <v>51.1882540150272</v>
      </c>
      <c r="O148">
        <f>-(N148/M148-1)</f>
        <v>0.266048036206083</v>
      </c>
      <c r="P148" s="5">
        <f>LN(E148)</f>
        <v>3.39785848039664</v>
      </c>
      <c r="Q148" s="5">
        <f>LN(C148)</f>
        <v>0.669535608434714</v>
      </c>
    </row>
    <row r="149" spans="1:244">
      <c r="A149">
        <v>1961.09</v>
      </c>
      <c r="B149" s="5">
        <v>67.26</v>
      </c>
      <c r="C149" s="5">
        <v>1.96</v>
      </c>
      <c r="D149" s="5">
        <v>3.05</v>
      </c>
      <c r="E149" s="5">
        <v>30</v>
      </c>
      <c r="F149" s="5">
        <v>3.98</v>
      </c>
      <c r="G149" s="5">
        <f>B149*$E$733/E149</f>
        <v>491.919462</v>
      </c>
      <c r="H149" s="5">
        <f>C149*$E$733/E149</f>
        <v>14.334852</v>
      </c>
      <c r="I149" s="5">
        <f>D149*$E$733/E149</f>
        <v>22.306785</v>
      </c>
      <c r="J149">
        <f>J148+1/12</f>
        <v>1961.66666666666</v>
      </c>
      <c r="K149" s="5">
        <f>LN(B149+C149)</f>
        <v>4.2372898382072</v>
      </c>
      <c r="L149">
        <f>$L$6+J149*$L$7</f>
        <v>3.94130803341307</v>
      </c>
      <c r="M149" s="5">
        <f>SUM(B149:C149)</f>
        <v>69.22</v>
      </c>
      <c r="N149">
        <f>EXP(L149)</f>
        <v>51.4859025556305</v>
      </c>
      <c r="O149">
        <f>-(N149/M149-1)</f>
        <v>0.256199038491324</v>
      </c>
      <c r="P149" s="5">
        <f>LN(E149)</f>
        <v>3.40119738166216</v>
      </c>
      <c r="Q149" s="5">
        <f>LN(C149)</f>
        <v>0.672944473242426</v>
      </c>
    </row>
    <row r="150" spans="1:244">
      <c r="A150">
        <v>1961.1</v>
      </c>
      <c r="B150" s="5">
        <v>68</v>
      </c>
      <c r="C150" s="5">
        <v>1.98</v>
      </c>
      <c r="D150" s="5">
        <v>3.09667</v>
      </c>
      <c r="E150" s="5">
        <v>30</v>
      </c>
      <c r="F150" s="5">
        <v>3.92</v>
      </c>
      <c r="G150" s="5">
        <f>B150*$E$733/E150</f>
        <v>497.3316</v>
      </c>
      <c r="H150" s="5">
        <f>C150*$E$733/E150</f>
        <v>14.481126</v>
      </c>
      <c r="I150" s="5">
        <f>D150*$E$733/E150</f>
        <v>22.648115379</v>
      </c>
      <c r="J150">
        <f>J149+1/12</f>
        <v>1961.74999999999</v>
      </c>
      <c r="K150" s="5">
        <f>LN(B150+C150)</f>
        <v>4.24820948693954</v>
      </c>
      <c r="L150">
        <f>$L$6+J150*$L$7</f>
        <v>3.947105974869</v>
      </c>
      <c r="M150" s="5">
        <f>SUM(B150:C150)</f>
        <v>69.98</v>
      </c>
      <c r="N150">
        <f>EXP(L150)</f>
        <v>51.7852818576234</v>
      </c>
      <c r="O150">
        <f>-(N150/M150-1)</f>
        <v>0.259998830271172</v>
      </c>
      <c r="P150" s="5">
        <f>LN(E150)</f>
        <v>3.40119738166216</v>
      </c>
      <c r="Q150" s="5">
        <f>LN(C150)</f>
        <v>0.683096844706444</v>
      </c>
    </row>
    <row r="151" spans="1:244">
      <c r="A151">
        <v>1961.11</v>
      </c>
      <c r="B151" s="5">
        <v>71.08</v>
      </c>
      <c r="C151" s="5">
        <v>2</v>
      </c>
      <c r="D151" s="5">
        <v>3.14333</v>
      </c>
      <c r="E151" s="5">
        <v>30</v>
      </c>
      <c r="F151" s="5">
        <v>3.94</v>
      </c>
      <c r="G151" s="5">
        <f>B151*$E$733/E151</f>
        <v>519.857796</v>
      </c>
      <c r="H151" s="5">
        <f>C151*$E$733/E151</f>
        <v>14.6274</v>
      </c>
      <c r="I151" s="5">
        <f>D151*$E$733/E151</f>
        <v>22.989372621</v>
      </c>
      <c r="J151">
        <f>J150+1/12</f>
        <v>1961.83333333332</v>
      </c>
      <c r="K151" s="5">
        <f>LN(B151+C151)</f>
        <v>4.29155473150981</v>
      </c>
      <c r="L151">
        <f>$L$6+J151*$L$7</f>
        <v>3.95290391632497</v>
      </c>
      <c r="M151" s="5">
        <f>SUM(B151:C151)</f>
        <v>73.08</v>
      </c>
      <c r="N151">
        <f>EXP(L151)</f>
        <v>52.086401985009</v>
      </c>
      <c r="O151">
        <f>-(N151/M151-1)</f>
        <v>0.287268719416954</v>
      </c>
      <c r="P151" s="5">
        <f>LN(E151)</f>
        <v>3.40119738166216</v>
      </c>
      <c r="Q151" s="5">
        <f>LN(C151)</f>
        <v>0.693147180559945</v>
      </c>
    </row>
    <row r="152" spans="1:244">
      <c r="A152">
        <v>1961.12</v>
      </c>
      <c r="B152" s="5">
        <v>71.74</v>
      </c>
      <c r="C152" s="5">
        <v>2.02</v>
      </c>
      <c r="D152" s="5">
        <v>3.19</v>
      </c>
      <c r="E152" s="5">
        <v>30</v>
      </c>
      <c r="F152" s="5">
        <v>4.06</v>
      </c>
      <c r="G152" s="5">
        <f>B152*$E$733/E152</f>
        <v>524.684838</v>
      </c>
      <c r="H152" s="5">
        <f>C152*$E$733/E152</f>
        <v>14.773674</v>
      </c>
      <c r="I152" s="5">
        <f>D152*$E$733/E152</f>
        <v>23.330703</v>
      </c>
      <c r="J152">
        <f>J151+1/12</f>
        <v>1961.91666666666</v>
      </c>
      <c r="K152" s="5">
        <f>LN(B152+C152)</f>
        <v>4.30081657924834</v>
      </c>
      <c r="L152">
        <f>$L$6+J152*$L$7</f>
        <v>3.95870185778094</v>
      </c>
      <c r="M152" s="5">
        <f>SUM(B152:C152)</f>
        <v>73.76</v>
      </c>
      <c r="N152">
        <f>EXP(L152)</f>
        <v>52.3892730603062</v>
      </c>
      <c r="O152">
        <f>-(N152/M152-1)</f>
        <v>0.28973328280496</v>
      </c>
      <c r="P152" s="5">
        <f>LN(E152)</f>
        <v>3.40119738166216</v>
      </c>
      <c r="Q152" s="5">
        <f>LN(C152)</f>
        <v>0.703097511413113</v>
      </c>
    </row>
    <row r="153" spans="1:244">
      <c r="A153">
        <v>1962.01</v>
      </c>
      <c r="B153" s="5">
        <v>69.07</v>
      </c>
      <c r="C153" s="5">
        <v>2.02667</v>
      </c>
      <c r="D153" s="5">
        <v>3.25</v>
      </c>
      <c r="E153" s="5">
        <v>30</v>
      </c>
      <c r="F153" s="5">
        <v>4.08</v>
      </c>
      <c r="G153" s="5">
        <f>B153*$E$733/E153</f>
        <v>505.157259</v>
      </c>
      <c r="H153" s="5">
        <f>C153*$E$733/E153</f>
        <v>14.822456379</v>
      </c>
      <c r="I153" s="5">
        <f>D153*$E$733/E153</f>
        <v>23.769525</v>
      </c>
      <c r="J153">
        <f>J152+1/12</f>
        <v>1961.99999999999</v>
      </c>
      <c r="K153" s="5">
        <f>LN(B153+C153)</f>
        <v>4.26404050026934</v>
      </c>
      <c r="L153">
        <f>$L$6+J153*$L$7</f>
        <v>3.96449979923688</v>
      </c>
      <c r="M153" s="5">
        <f>SUM(B153:C153)</f>
        <v>71.09667</v>
      </c>
      <c r="N153">
        <f>EXP(L153)</f>
        <v>52.6939052648938</v>
      </c>
      <c r="O153">
        <f>-(N153/M153-1)</f>
        <v>0.258841444122575</v>
      </c>
      <c r="P153" s="5">
        <f>LN(E153)</f>
        <v>3.40119738166216</v>
      </c>
      <c r="Q153" s="5">
        <f>LN(C153)</f>
        <v>0.706394052045456</v>
      </c>
    </row>
    <row r="154" spans="1:244">
      <c r="A154">
        <v>1962.02</v>
      </c>
      <c r="B154" s="5">
        <v>70.22</v>
      </c>
      <c r="C154" s="5">
        <v>2.03333</v>
      </c>
      <c r="D154" s="5">
        <v>3.31</v>
      </c>
      <c r="E154" s="5">
        <v>30.1</v>
      </c>
      <c r="F154" s="5">
        <v>4.04</v>
      </c>
      <c r="G154" s="5">
        <f>B154*$E$733/E154</f>
        <v>511.861807973422</v>
      </c>
      <c r="H154" s="5">
        <f>C154*$E$733/E154</f>
        <v>14.8217597551495</v>
      </c>
      <c r="I154" s="5">
        <f>D154*$E$733/E154</f>
        <v>24.1279205980066</v>
      </c>
      <c r="J154">
        <f>J153+1/12</f>
        <v>1962.08333333332</v>
      </c>
      <c r="K154" s="5">
        <f>LN(B154+C154)</f>
        <v>4.28017841589583</v>
      </c>
      <c r="L154">
        <f>$L$6+J154*$L$7</f>
        <v>3.97029774069284</v>
      </c>
      <c r="M154" s="5">
        <f>SUM(B154:C154)</f>
        <v>72.25333</v>
      </c>
      <c r="N154">
        <f>EXP(L154)</f>
        <v>53.000308839358</v>
      </c>
      <c r="O154">
        <f>-(N154/M154-1)</f>
        <v>0.266465520144774</v>
      </c>
      <c r="P154" s="5">
        <f>LN(E154)</f>
        <v>3.40452517175483</v>
      </c>
      <c r="Q154" s="5">
        <f>LN(C154)</f>
        <v>0.70967484316555</v>
      </c>
    </row>
    <row r="155" spans="1:244">
      <c r="A155">
        <v>1962.03</v>
      </c>
      <c r="B155" s="5">
        <v>70.29</v>
      </c>
      <c r="C155" s="5">
        <v>2.04</v>
      </c>
      <c r="D155" s="5">
        <v>3.37</v>
      </c>
      <c r="E155" s="5">
        <v>30.1</v>
      </c>
      <c r="F155" s="5">
        <v>3.93</v>
      </c>
      <c r="G155" s="5">
        <f>B155*$E$733/E155</f>
        <v>512.372066112957</v>
      </c>
      <c r="H155" s="5">
        <f>C155*$E$733/E155</f>
        <v>14.8703800664452</v>
      </c>
      <c r="I155" s="5">
        <f>D155*$E$733/E155</f>
        <v>24.565284717608</v>
      </c>
      <c r="J155">
        <f>J154+1/12</f>
        <v>1962.16666666666</v>
      </c>
      <c r="K155" s="5">
        <f>LN(B155+C155)</f>
        <v>4.28123898086119</v>
      </c>
      <c r="L155">
        <f>$L$6+J155*$L$7</f>
        <v>3.97609568214878</v>
      </c>
      <c r="M155" s="5">
        <f>SUM(B155:C155)</f>
        <v>72.33</v>
      </c>
      <c r="N155">
        <f>EXP(L155)</f>
        <v>53.3084940838255</v>
      </c>
      <c r="O155">
        <f>-(N155/M155-1)</f>
        <v>0.262982246870933</v>
      </c>
      <c r="P155" s="5">
        <f>LN(E155)</f>
        <v>3.40452517175483</v>
      </c>
      <c r="Q155" s="5">
        <f>LN(C155)</f>
        <v>0.712949807856125</v>
      </c>
    </row>
    <row r="156" spans="1:244">
      <c r="A156">
        <v>1962.04</v>
      </c>
      <c r="B156" s="5">
        <v>68.05</v>
      </c>
      <c r="C156" s="5">
        <v>2.04667</v>
      </c>
      <c r="D156" s="5">
        <v>3.40333</v>
      </c>
      <c r="E156" s="5">
        <v>30.2</v>
      </c>
      <c r="F156" s="5">
        <v>3.84</v>
      </c>
      <c r="G156" s="5">
        <f>B156*$E$733/E156</f>
        <v>494.401276490066</v>
      </c>
      <c r="H156" s="5">
        <f>C156*$E$733/E156</f>
        <v>14.8695997142384</v>
      </c>
      <c r="I156" s="5">
        <f>D156*$E$733/E156</f>
        <v>24.7260939943709</v>
      </c>
      <c r="J156">
        <f>J155+1/12</f>
        <v>1962.24999999999</v>
      </c>
      <c r="K156" s="5">
        <f>LN(B156+C156)</f>
        <v>4.24987528934588</v>
      </c>
      <c r="L156">
        <f>$L$6+J156*$L$7</f>
        <v>3.98189362360475</v>
      </c>
      <c r="M156" s="5">
        <f>SUM(B156:C156)</f>
        <v>70.09667</v>
      </c>
      <c r="N156">
        <f>EXP(L156)</f>
        <v>53.6184713583219</v>
      </c>
      <c r="O156">
        <f>-(N156/M156-1)</f>
        <v>0.235078194751307</v>
      </c>
      <c r="P156" s="5">
        <f>LN(E156)</f>
        <v>3.40784192438082</v>
      </c>
      <c r="Q156" s="5">
        <f>LN(C156)</f>
        <v>0.71621408215411</v>
      </c>
    </row>
    <row r="157" spans="1:244">
      <c r="A157">
        <v>1962.05</v>
      </c>
      <c r="B157" s="5">
        <v>62.99</v>
      </c>
      <c r="C157" s="5">
        <v>2.05333</v>
      </c>
      <c r="D157" s="5">
        <v>3.43667</v>
      </c>
      <c r="E157" s="5">
        <v>30.2</v>
      </c>
      <c r="F157" s="5">
        <v>3.87</v>
      </c>
      <c r="G157" s="5">
        <f>B157*$E$733/E157</f>
        <v>457.639036092715</v>
      </c>
      <c r="H157" s="5">
        <f>C157*$E$733/E157</f>
        <v>14.9179863784768</v>
      </c>
      <c r="I157" s="5">
        <f>D157*$E$733/E157</f>
        <v>24.9683179261589</v>
      </c>
      <c r="J157">
        <f>J156+1/12</f>
        <v>1962.33333333332</v>
      </c>
      <c r="K157" s="5">
        <f>LN(B157+C157)</f>
        <v>4.17505366319091</v>
      </c>
      <c r="L157">
        <f>$L$6+J157*$L$7</f>
        <v>3.98769156506071</v>
      </c>
      <c r="M157" s="5">
        <f>SUM(B157:C157)</f>
        <v>65.04333</v>
      </c>
      <c r="N157">
        <f>EXP(L157)</f>
        <v>53.9302510831099</v>
      </c>
      <c r="O157">
        <f>-(N157/M157-1)</f>
        <v>0.170856549270925</v>
      </c>
      <c r="P157" s="5">
        <f>LN(E157)</f>
        <v>3.40784192438082</v>
      </c>
      <c r="Q157" s="5">
        <f>LN(C157)</f>
        <v>0.719462865499378</v>
      </c>
    </row>
    <row r="158" spans="1:244">
      <c r="A158">
        <v>1962.06</v>
      </c>
      <c r="B158" s="5">
        <v>55.63</v>
      </c>
      <c r="C158" s="5">
        <v>2.06</v>
      </c>
      <c r="D158" s="5">
        <v>3.47</v>
      </c>
      <c r="E158" s="5">
        <v>30.2</v>
      </c>
      <c r="F158" s="5">
        <v>3.91</v>
      </c>
      <c r="G158" s="5">
        <f>B158*$E$733/E158</f>
        <v>404.166686423841</v>
      </c>
      <c r="H158" s="5">
        <f>C158*$E$733/E158</f>
        <v>14.9664456953642</v>
      </c>
      <c r="I158" s="5">
        <f>D158*$E$733/E158</f>
        <v>25.210469205298</v>
      </c>
      <c r="J158">
        <f>J157+1/12</f>
        <v>1962.41666666666</v>
      </c>
      <c r="K158" s="5">
        <f>LN(B158+C158)</f>
        <v>4.0550838482688</v>
      </c>
      <c r="L158">
        <f>$L$6+J158*$L$7</f>
        <v>3.99348950651665</v>
      </c>
      <c r="M158" s="5">
        <f>SUM(B158:C158)</f>
        <v>57.69</v>
      </c>
      <c r="N158">
        <f>EXP(L158)</f>
        <v>54.2438437390436</v>
      </c>
      <c r="O158">
        <f>-(N158/M158-1)</f>
        <v>0.0597357646204961</v>
      </c>
      <c r="P158" s="5">
        <f>LN(E158)</f>
        <v>3.40784192438082</v>
      </c>
      <c r="Q158" s="5">
        <f>LN(C158)</f>
        <v>0.72270598280149</v>
      </c>
    </row>
    <row r="159" spans="1:244">
      <c r="A159">
        <v>1962.07</v>
      </c>
      <c r="B159" s="5">
        <v>56.97</v>
      </c>
      <c r="C159" s="5">
        <v>2.06667</v>
      </c>
      <c r="D159" s="5">
        <v>3.49</v>
      </c>
      <c r="E159" s="5">
        <v>30.3</v>
      </c>
      <c r="F159" s="5">
        <v>4.01</v>
      </c>
      <c r="G159" s="5">
        <f>B159*$E$733/E159</f>
        <v>412.536127722772</v>
      </c>
      <c r="H159" s="5">
        <f>C159*$E$733/E159</f>
        <v>14.965350870297</v>
      </c>
      <c r="I159" s="5">
        <f>D159*$E$733/E159</f>
        <v>25.2720920792079</v>
      </c>
      <c r="J159">
        <f>J158+1/12</f>
        <v>1962.49999999999</v>
      </c>
      <c r="K159" s="5">
        <f>LN(B159+C159)</f>
        <v>4.07815877626251</v>
      </c>
      <c r="L159">
        <f>$L$6+J159*$L$7</f>
        <v>3.99928744797262</v>
      </c>
      <c r="M159" s="5">
        <f>SUM(B159:C159)</f>
        <v>59.03667</v>
      </c>
      <c r="N159">
        <f>EXP(L159)</f>
        <v>54.5592598679254</v>
      </c>
      <c r="O159">
        <f>-(N159/M159-1)</f>
        <v>0.0758411701079106</v>
      </c>
      <c r="P159" s="5">
        <f>LN(E159)</f>
        <v>3.41114771251532</v>
      </c>
      <c r="Q159" s="5">
        <f>LN(C159)</f>
        <v>0.725938616284861</v>
      </c>
    </row>
    <row r="160" spans="1:244">
      <c r="A160">
        <v>1962.08</v>
      </c>
      <c r="B160" s="5">
        <v>58.52</v>
      </c>
      <c r="C160" s="5">
        <v>2.07333</v>
      </c>
      <c r="D160" s="5">
        <v>3.51</v>
      </c>
      <c r="E160" s="5">
        <v>30.3</v>
      </c>
      <c r="F160" s="5">
        <v>3.98</v>
      </c>
      <c r="G160" s="5">
        <f>B160*$E$733/E160</f>
        <v>423.760122772277</v>
      </c>
      <c r="H160" s="5">
        <f>C160*$E$733/E160</f>
        <v>15.0135778425743</v>
      </c>
      <c r="I160" s="5">
        <f>D160*$E$733/E160</f>
        <v>25.4169178217822</v>
      </c>
      <c r="J160">
        <f>J159+1/12</f>
        <v>1962.58333333332</v>
      </c>
      <c r="K160" s="5">
        <f>LN(B160+C160)</f>
        <v>4.10418482101096</v>
      </c>
      <c r="L160">
        <f>$L$6+J160*$L$7</f>
        <v>4.00508538942856</v>
      </c>
      <c r="M160" s="5">
        <f>SUM(B160:C160)</f>
        <v>60.59333</v>
      </c>
      <c r="N160">
        <f>EXP(L160)</f>
        <v>54.8765100728501</v>
      </c>
      <c r="O160">
        <f>-(N160/M160-1)</f>
        <v>0.0943473469299325</v>
      </c>
      <c r="P160" s="5">
        <f>LN(E160)</f>
        <v>3.41114771251532</v>
      </c>
      <c r="Q160" s="5">
        <f>LN(C160)</f>
        <v>0.729156010364644</v>
      </c>
    </row>
    <row r="161" spans="1:244">
      <c r="A161">
        <v>1962.09</v>
      </c>
      <c r="B161" s="5">
        <v>58</v>
      </c>
      <c r="C161" s="5">
        <v>2.08</v>
      </c>
      <c r="D161" s="5">
        <v>3.53</v>
      </c>
      <c r="E161" s="5">
        <v>30.4</v>
      </c>
      <c r="F161" s="5">
        <v>3.98</v>
      </c>
      <c r="G161" s="5">
        <f>B161*$E$733/E161</f>
        <v>418.613092105263</v>
      </c>
      <c r="H161" s="5">
        <f>C161*$E$733/E161</f>
        <v>15.0123315789474</v>
      </c>
      <c r="I161" s="5">
        <f>D161*$E$733/E161</f>
        <v>25.4776588815789</v>
      </c>
      <c r="J161">
        <f>J160+1/12</f>
        <v>1962.66666666666</v>
      </c>
      <c r="K161" s="5">
        <f>LN(B161+C161)</f>
        <v>4.09567700745588</v>
      </c>
      <c r="L161">
        <f>$L$6+J161*$L$7</f>
        <v>4.01088333088452</v>
      </c>
      <c r="M161" s="5">
        <f>SUM(B161:C161)</f>
        <v>60.08</v>
      </c>
      <c r="N161">
        <f>EXP(L161)</f>
        <v>55.1956050185732</v>
      </c>
      <c r="O161">
        <f>-(N161/M161-1)</f>
        <v>0.0812981854431885</v>
      </c>
      <c r="P161" s="5">
        <f>LN(E161)</f>
        <v>3.41444260841218</v>
      </c>
      <c r="Q161" s="5">
        <f>LN(C161)</f>
        <v>0.732367893713227</v>
      </c>
    </row>
    <row r="162" spans="1:244">
      <c r="A162">
        <v>1962.1</v>
      </c>
      <c r="B162" s="5">
        <v>56.17</v>
      </c>
      <c r="C162" s="5">
        <v>2.09667</v>
      </c>
      <c r="D162" s="5">
        <v>3.57667</v>
      </c>
      <c r="E162" s="5">
        <v>30.4</v>
      </c>
      <c r="F162" s="5">
        <v>3.93</v>
      </c>
      <c r="G162" s="5">
        <f>B162*$E$733/E162</f>
        <v>405.405127302632</v>
      </c>
      <c r="H162" s="5">
        <f>C162*$E$733/E162</f>
        <v>15.1326467555921</v>
      </c>
      <c r="I162" s="5">
        <f>D162*$E$733/E162</f>
        <v>25.8144980713816</v>
      </c>
      <c r="J162">
        <f>J161+1/12</f>
        <v>1962.74999999999</v>
      </c>
      <c r="K162" s="5">
        <f>LN(B162+C162)</f>
        <v>4.06503023176156</v>
      </c>
      <c r="L162">
        <f>$L$6+J162*$L$7</f>
        <v>4.01668127234049</v>
      </c>
      <c r="M162" s="5">
        <f>SUM(B162:C162)</f>
        <v>58.26667</v>
      </c>
      <c r="N162">
        <f>EXP(L162)</f>
        <v>55.5165554318589</v>
      </c>
      <c r="O162">
        <f>-(N162/M162-1)</f>
        <v>0.0471987599109593</v>
      </c>
      <c r="P162" s="5">
        <f>LN(E162)</f>
        <v>3.41444260841218</v>
      </c>
      <c r="Q162" s="5">
        <f>LN(C162)</f>
        <v>0.740350371868095</v>
      </c>
    </row>
    <row r="163" spans="1:244">
      <c r="A163">
        <v>1962.11</v>
      </c>
      <c r="B163" s="5">
        <v>60.04</v>
      </c>
      <c r="C163" s="5">
        <v>2.11333</v>
      </c>
      <c r="D163" s="5">
        <v>3.62333</v>
      </c>
      <c r="E163" s="5">
        <v>30.4</v>
      </c>
      <c r="F163" s="5">
        <v>3.92</v>
      </c>
      <c r="G163" s="5">
        <f>B163*$E$733/E163</f>
        <v>433.336725</v>
      </c>
      <c r="H163" s="5">
        <f>C163*$E$733/E163</f>
        <v>15.2528897575658</v>
      </c>
      <c r="I163" s="5">
        <f>D163*$E$733/E163</f>
        <v>26.1512650865132</v>
      </c>
      <c r="J163">
        <f>J162+1/12</f>
        <v>1962.83333333332</v>
      </c>
      <c r="K163" s="5">
        <f>LN(B163+C163)</f>
        <v>4.12960439656963</v>
      </c>
      <c r="L163">
        <f>$L$6+J163*$L$7</f>
        <v>4.02247921379643</v>
      </c>
      <c r="M163" s="5">
        <f>SUM(B163:C163)</f>
        <v>62.15333</v>
      </c>
      <c r="N163">
        <f>EXP(L163)</f>
        <v>55.839372101845</v>
      </c>
      <c r="O163">
        <f>-(N163/M163-1)</f>
        <v>0.10158679990525</v>
      </c>
      <c r="P163" s="5">
        <f>LN(E163)</f>
        <v>3.41444260841218</v>
      </c>
      <c r="Q163" s="5">
        <f>LN(C163)</f>
        <v>0.748264902492715</v>
      </c>
    </row>
    <row r="164" spans="1:244">
      <c r="A164">
        <v>1962.12</v>
      </c>
      <c r="B164" s="5">
        <v>62.64</v>
      </c>
      <c r="C164" s="5">
        <v>2.13</v>
      </c>
      <c r="D164" s="5">
        <v>3.67</v>
      </c>
      <c r="E164" s="5">
        <v>30.4</v>
      </c>
      <c r="F164" s="5">
        <v>3.86</v>
      </c>
      <c r="G164" s="5">
        <f>B164*$E$733/E164</f>
        <v>452.102139473684</v>
      </c>
      <c r="H164" s="5">
        <f>C164*$E$733/E164</f>
        <v>15.3732049342105</v>
      </c>
      <c r="I164" s="5">
        <f>D164*$E$733/E164</f>
        <v>26.4881042763158</v>
      </c>
      <c r="J164">
        <f>J163+1/12</f>
        <v>1962.91666666665</v>
      </c>
      <c r="K164" s="5">
        <f>LN(B164+C164)</f>
        <v>4.17084253319483</v>
      </c>
      <c r="L164">
        <f>$L$6+J164*$L$7</f>
        <v>4.0282771552524</v>
      </c>
      <c r="M164" s="5">
        <f>SUM(B164:C164)</f>
        <v>64.77</v>
      </c>
      <c r="N164">
        <f>EXP(L164)</f>
        <v>56.1640658804107</v>
      </c>
      <c r="O164">
        <f>-(N164/M164-1)</f>
        <v>0.132869138792486</v>
      </c>
      <c r="P164" s="5">
        <f>LN(E164)</f>
        <v>3.41444260841218</v>
      </c>
      <c r="Q164" s="5">
        <f>LN(C164)</f>
        <v>0.756121979721334</v>
      </c>
    </row>
    <row r="165" spans="1:244">
      <c r="A165">
        <v>1963.01</v>
      </c>
      <c r="B165" s="5">
        <v>65.06</v>
      </c>
      <c r="C165" s="5">
        <v>2.13667</v>
      </c>
      <c r="D165" s="5">
        <v>3.68333</v>
      </c>
      <c r="E165" s="5">
        <v>30.4</v>
      </c>
      <c r="F165" s="5">
        <v>3.83</v>
      </c>
      <c r="G165" s="5">
        <f>B165*$E$733/E165</f>
        <v>469.568409868421</v>
      </c>
      <c r="H165" s="5">
        <f>C165*$E$733/E165</f>
        <v>15.4213454398026</v>
      </c>
      <c r="I165" s="5">
        <f>D165*$E$733/E165</f>
        <v>26.5843131128289</v>
      </c>
      <c r="J165">
        <f>J164+1/12</f>
        <v>1962.99999999999</v>
      </c>
      <c r="K165" s="5">
        <f>LN(B165+C165)</f>
        <v>4.20762369272986</v>
      </c>
      <c r="L165">
        <f>$L$6+J165*$L$7</f>
        <v>4.03407509670834</v>
      </c>
      <c r="M165" s="5">
        <f>SUM(B165:C165)</f>
        <v>67.19667</v>
      </c>
      <c r="N165">
        <f>EXP(L165)</f>
        <v>56.49064768253</v>
      </c>
      <c r="O165">
        <f>-(N165/M165-1)</f>
        <v>0.159323703354198</v>
      </c>
      <c r="P165" s="5">
        <f>LN(E165)</f>
        <v>3.41444260841218</v>
      </c>
      <c r="Q165" s="5">
        <f>LN(C165)</f>
        <v>0.759248542325655</v>
      </c>
    </row>
    <row r="166" spans="1:244">
      <c r="A166">
        <v>1963.02</v>
      </c>
      <c r="B166" s="5">
        <v>65.92</v>
      </c>
      <c r="C166" s="5">
        <v>2.14333</v>
      </c>
      <c r="D166" s="5">
        <v>3.69667</v>
      </c>
      <c r="E166" s="5">
        <v>30.4</v>
      </c>
      <c r="F166" s="5">
        <v>3.92</v>
      </c>
      <c r="G166" s="5">
        <f>B166*$E$733/E166</f>
        <v>475.775431578947</v>
      </c>
      <c r="H166" s="5">
        <f>C166*$E$733/E166</f>
        <v>15.4694137707237</v>
      </c>
      <c r="I166" s="5">
        <f>D166*$E$733/E166</f>
        <v>26.6805941240132</v>
      </c>
      <c r="J166">
        <f>J165+1/12</f>
        <v>1963.08333333332</v>
      </c>
      <c r="K166" s="5">
        <f>LN(B166+C166)</f>
        <v>4.22043859529284</v>
      </c>
      <c r="L166">
        <f>$L$6+J166*$L$7</f>
        <v>4.0398730381643</v>
      </c>
      <c r="M166" s="5">
        <f>SUM(B166:C166)</f>
        <v>68.06333</v>
      </c>
      <c r="N166">
        <f>EXP(L166)</f>
        <v>56.8191284866517</v>
      </c>
      <c r="O166">
        <f>-(N166/M166-1)</f>
        <v>0.165202048053604</v>
      </c>
      <c r="P166" s="5">
        <f>LN(E166)</f>
        <v>3.41444260841218</v>
      </c>
      <c r="Q166" s="5">
        <f>LN(C166)</f>
        <v>0.762360694370256</v>
      </c>
    </row>
    <row r="167" spans="1:244">
      <c r="A167">
        <v>1963.03</v>
      </c>
      <c r="B167" s="5">
        <v>65.67</v>
      </c>
      <c r="C167" s="5">
        <v>2.15</v>
      </c>
      <c r="D167" s="5">
        <v>3.71</v>
      </c>
      <c r="E167" s="5">
        <v>30.5</v>
      </c>
      <c r="F167" s="5">
        <v>3.93</v>
      </c>
      <c r="G167" s="5">
        <f>B167*$E$733/E167</f>
        <v>472.417061311475</v>
      </c>
      <c r="H167" s="5">
        <f>C167*$E$733/E167</f>
        <v>15.4666770491803</v>
      </c>
      <c r="I167" s="5">
        <f>D167*$E$733/E167</f>
        <v>26.6890101639344</v>
      </c>
      <c r="J167">
        <f>J166+1/12</f>
        <v>1963.16666666665</v>
      </c>
      <c r="K167" s="5">
        <f>LN(B167+C167)</f>
        <v>4.21685713669749</v>
      </c>
      <c r="L167">
        <f>$L$6+J167*$L$7</f>
        <v>4.04567097962027</v>
      </c>
      <c r="M167" s="5">
        <f>SUM(B167:C167)</f>
        <v>67.82</v>
      </c>
      <c r="N167">
        <f>EXP(L167)</f>
        <v>57.1495193350569</v>
      </c>
      <c r="O167">
        <f>-(N167/M167-1)</f>
        <v>0.157335309126263</v>
      </c>
      <c r="P167" s="5">
        <f>LN(E167)</f>
        <v>3.41772668361337</v>
      </c>
      <c r="Q167" s="5">
        <f>LN(C167)</f>
        <v>0.765467842139571</v>
      </c>
    </row>
    <row r="168" spans="1:244">
      <c r="A168">
        <v>1963.04</v>
      </c>
      <c r="B168" s="5">
        <v>68.76</v>
      </c>
      <c r="C168" s="5">
        <v>2.16667</v>
      </c>
      <c r="D168" s="5">
        <v>3.75333</v>
      </c>
      <c r="E168" s="5">
        <v>30.5</v>
      </c>
      <c r="F168" s="5">
        <v>3.97</v>
      </c>
      <c r="G168" s="5">
        <f>B168*$E$733/E168</f>
        <v>494.645913442623</v>
      </c>
      <c r="H168" s="5">
        <f>C168*$E$733/E168</f>
        <v>15.5865977498361</v>
      </c>
      <c r="I168" s="5">
        <f>D168*$E$733/E168</f>
        <v>27.00071766</v>
      </c>
      <c r="J168">
        <f>J167+1/12</f>
        <v>1963.24999999999</v>
      </c>
      <c r="K168" s="5">
        <f>LN(B168+C168)</f>
        <v>4.26164652641701</v>
      </c>
      <c r="L168">
        <f>$L$6+J168*$L$7</f>
        <v>4.05146892107621</v>
      </c>
      <c r="M168" s="5">
        <f>SUM(B168:C168)</f>
        <v>70.92667</v>
      </c>
      <c r="N168">
        <f>EXP(L168)</f>
        <v>57.4818313342351</v>
      </c>
      <c r="O168">
        <f>-(N168/M168-1)</f>
        <v>0.189559705337427</v>
      </c>
      <c r="P168" s="5">
        <f>LN(E168)</f>
        <v>3.41772668361337</v>
      </c>
      <c r="Q168" s="5">
        <f>LN(C168)</f>
        <v>0.773191426693837</v>
      </c>
    </row>
    <row r="169" spans="1:244">
      <c r="A169">
        <v>1963.05</v>
      </c>
      <c r="B169" s="5">
        <v>70.14</v>
      </c>
      <c r="C169" s="5">
        <v>2.18333</v>
      </c>
      <c r="D169" s="5">
        <v>3.79667</v>
      </c>
      <c r="E169" s="5">
        <v>30.5</v>
      </c>
      <c r="F169" s="5">
        <v>3.93</v>
      </c>
      <c r="G169" s="5">
        <f>B169*$E$733/E169</f>
        <v>504.573361967213</v>
      </c>
      <c r="H169" s="5">
        <f>C169*$E$733/E169</f>
        <v>15.706446512459</v>
      </c>
      <c r="I169" s="5">
        <f>D169*$E$733/E169</f>
        <v>27.3124970940984</v>
      </c>
      <c r="J169">
        <f>J168+1/12</f>
        <v>1963.33333333332</v>
      </c>
      <c r="K169" s="5">
        <f>LN(B169+C169)</f>
        <v>4.28114676037785</v>
      </c>
      <c r="L169">
        <f>$L$6+J169*$L$7</f>
        <v>4.05726686253217</v>
      </c>
      <c r="M169" s="5">
        <f>SUM(B169:C169)</f>
        <v>72.32333</v>
      </c>
      <c r="N169">
        <f>EXP(L169)</f>
        <v>57.8160756552627</v>
      </c>
      <c r="O169">
        <f>-(N169/M169-1)</f>
        <v>0.20058886039591</v>
      </c>
      <c r="P169" s="5">
        <f>LN(E169)</f>
        <v>3.41772668361337</v>
      </c>
      <c r="Q169" s="5">
        <f>LN(C169)</f>
        <v>0.780851234260328</v>
      </c>
    </row>
    <row r="170" spans="1:244">
      <c r="A170">
        <v>1963.06</v>
      </c>
      <c r="B170" s="5">
        <v>70.11</v>
      </c>
      <c r="C170" s="5">
        <v>2.2</v>
      </c>
      <c r="D170" s="5">
        <v>3.84</v>
      </c>
      <c r="E170" s="5">
        <v>30.6</v>
      </c>
      <c r="F170" s="5">
        <v>3.99</v>
      </c>
      <c r="G170" s="5">
        <f>B170*$E$733/E170</f>
        <v>502.709320588235</v>
      </c>
      <c r="H170" s="5">
        <f>C170*$E$733/E170</f>
        <v>15.7746470588235</v>
      </c>
      <c r="I170" s="5">
        <f>D170*$E$733/E170</f>
        <v>27.5339294117647</v>
      </c>
      <c r="J170">
        <f>J169+1/12</f>
        <v>1963.41666666665</v>
      </c>
      <c r="K170" s="5">
        <f>LN(B170+C170)</f>
        <v>4.28096243218686</v>
      </c>
      <c r="L170">
        <f>$L$6+J170*$L$7</f>
        <v>4.06306480398811</v>
      </c>
      <c r="M170" s="5">
        <f>SUM(B170:C170)</f>
        <v>72.31</v>
      </c>
      <c r="N170">
        <f>EXP(L170)</f>
        <v>58.1522635341667</v>
      </c>
      <c r="O170">
        <f>-(N170/M170-1)</f>
        <v>0.195792234349789</v>
      </c>
      <c r="P170" s="5">
        <f>LN(E170)</f>
        <v>3.42100000895834</v>
      </c>
      <c r="Q170" s="5">
        <f>LN(C170)</f>
        <v>0.78845736036427</v>
      </c>
    </row>
    <row r="171" spans="1:244">
      <c r="A171">
        <v>1963.07</v>
      </c>
      <c r="B171" s="5">
        <v>69.07</v>
      </c>
      <c r="C171" s="5">
        <v>2.20333</v>
      </c>
      <c r="D171" s="5">
        <v>3.88</v>
      </c>
      <c r="E171" s="5">
        <v>30.7</v>
      </c>
      <c r="F171" s="5">
        <v>4.02</v>
      </c>
      <c r="G171" s="5">
        <f>B171*$E$733/E171</f>
        <v>493.639015309446</v>
      </c>
      <c r="H171" s="5">
        <f>C171*$E$733/E171</f>
        <v>15.747063147557</v>
      </c>
      <c r="I171" s="5">
        <f>D171*$E$733/E171</f>
        <v>27.7301198697068</v>
      </c>
      <c r="J171">
        <f>J170+1/12</f>
        <v>1963.49999999999</v>
      </c>
      <c r="K171" s="5">
        <f>LN(B171+C171)</f>
        <v>4.26652220414893</v>
      </c>
      <c r="L171">
        <f>$L$6+J171*$L$7</f>
        <v>4.06886274544408</v>
      </c>
      <c r="M171" s="5">
        <f>SUM(B171:C171)</f>
        <v>71.27333</v>
      </c>
      <c r="N171">
        <f>EXP(L171)</f>
        <v>58.4904062723161</v>
      </c>
      <c r="O171">
        <f>-(N171/M171-1)</f>
        <v>0.179350729476004</v>
      </c>
      <c r="P171" s="5">
        <f>LN(E171)</f>
        <v>3.42426265459315</v>
      </c>
      <c r="Q171" s="5">
        <f>LN(C171)</f>
        <v>0.789969852335037</v>
      </c>
    </row>
    <row r="172" spans="1:244">
      <c r="A172">
        <v>1963.08</v>
      </c>
      <c r="B172" s="5">
        <v>70.98</v>
      </c>
      <c r="C172" s="5">
        <v>2.20667</v>
      </c>
      <c r="D172" s="5">
        <v>3.92</v>
      </c>
      <c r="E172" s="5">
        <v>30.7</v>
      </c>
      <c r="F172" s="5">
        <v>4</v>
      </c>
      <c r="G172" s="5">
        <f>B172*$E$733/E172</f>
        <v>507.289667100977</v>
      </c>
      <c r="H172" s="5">
        <f>C172*$E$733/E172</f>
        <v>15.7709339208469</v>
      </c>
      <c r="I172" s="5">
        <f>D172*$E$733/E172</f>
        <v>28.0159973941368</v>
      </c>
      <c r="J172">
        <f>J171+1/12</f>
        <v>1963.58333333332</v>
      </c>
      <c r="K172" s="5">
        <f>LN(B172+C172)</f>
        <v>4.29301330055921</v>
      </c>
      <c r="L172">
        <f>$L$6+J172*$L$7</f>
        <v>4.07466068690005</v>
      </c>
      <c r="M172" s="5">
        <f>SUM(B172:C172)</f>
        <v>73.18667</v>
      </c>
      <c r="N172">
        <f>EXP(L172)</f>
        <v>58.8305152367894</v>
      </c>
      <c r="O172">
        <f>-(N172/M172-1)</f>
        <v>0.196158053962704</v>
      </c>
      <c r="P172" s="5">
        <f>LN(E172)</f>
        <v>3.42426265459315</v>
      </c>
      <c r="Q172" s="5">
        <f>LN(C172)</f>
        <v>0.791484591853684</v>
      </c>
    </row>
    <row r="173" spans="1:244">
      <c r="A173">
        <v>1963.09</v>
      </c>
      <c r="B173" s="5">
        <v>72.85</v>
      </c>
      <c r="C173" s="5">
        <v>2.21</v>
      </c>
      <c r="D173" s="5">
        <v>3.96</v>
      </c>
      <c r="E173" s="5">
        <v>30.7</v>
      </c>
      <c r="F173" s="5">
        <v>4.08</v>
      </c>
      <c r="G173" s="5">
        <f>B173*$E$733/E173</f>
        <v>520.654441368078</v>
      </c>
      <c r="H173" s="5">
        <f>C173*$E$733/E173</f>
        <v>15.7947332247557</v>
      </c>
      <c r="I173" s="5">
        <f>D173*$E$733/E173</f>
        <v>28.3018749185668</v>
      </c>
      <c r="J173">
        <f>J172+1/12</f>
        <v>1963.66666666665</v>
      </c>
      <c r="K173" s="5">
        <f>LN(B173+C173)</f>
        <v>4.31828779370687</v>
      </c>
      <c r="L173">
        <f>$L$6+J173*$L$7</f>
        <v>4.08045862835598</v>
      </c>
      <c r="M173" s="5">
        <f>SUM(B173:C173)</f>
        <v>75.06</v>
      </c>
      <c r="N173">
        <f>EXP(L173)</f>
        <v>59.1726018607626</v>
      </c>
      <c r="O173">
        <f>-(N173/M173-1)</f>
        <v>0.211662645073773</v>
      </c>
      <c r="P173" s="5">
        <f>LN(E173)</f>
        <v>3.42426265459315</v>
      </c>
      <c r="Q173" s="5">
        <f>LN(C173)</f>
        <v>0.792992515529661</v>
      </c>
    </row>
    <row r="174" spans="1:244">
      <c r="A174">
        <v>1963.1</v>
      </c>
      <c r="B174" s="5">
        <v>73.03</v>
      </c>
      <c r="C174" s="5">
        <v>2.23333</v>
      </c>
      <c r="D174" s="5">
        <v>3.98</v>
      </c>
      <c r="E174" s="5">
        <v>30.8</v>
      </c>
      <c r="F174" s="5">
        <v>4.11</v>
      </c>
      <c r="G174" s="5">
        <f>B174*$E$733/E174</f>
        <v>520.246276948052</v>
      </c>
      <c r="H174" s="5">
        <f>C174*$E$733/E174</f>
        <v>15.9096483321429</v>
      </c>
      <c r="I174" s="5">
        <f>D174*$E$733/E174</f>
        <v>28.3524603896104</v>
      </c>
      <c r="J174">
        <f>J173+1/12</f>
        <v>1963.74999999999</v>
      </c>
      <c r="K174" s="5">
        <f>LN(B174+C174)</f>
        <v>4.32099303079818</v>
      </c>
      <c r="L174">
        <f>$L$6+J174*$L$7</f>
        <v>4.08625656981195</v>
      </c>
      <c r="M174" s="5">
        <f>SUM(B174:C174)</f>
        <v>75.26333</v>
      </c>
      <c r="N174">
        <f>EXP(L174)</f>
        <v>59.5166776438981</v>
      </c>
      <c r="O174">
        <f>-(N174/M174-1)</f>
        <v>0.209220776653145</v>
      </c>
      <c r="P174" s="5">
        <f>LN(E174)</f>
        <v>3.42751468997953</v>
      </c>
      <c r="Q174" s="5">
        <f>LN(C174)</f>
        <v>0.803493745190383</v>
      </c>
    </row>
    <row r="175" spans="1:244">
      <c r="A175">
        <v>1963.11</v>
      </c>
      <c r="B175" s="5">
        <v>72.62</v>
      </c>
      <c r="C175" s="5">
        <v>2.25667</v>
      </c>
      <c r="D175" s="5">
        <v>4</v>
      </c>
      <c r="E175" s="5">
        <v>30.8</v>
      </c>
      <c r="F175" s="5">
        <v>4.12</v>
      </c>
      <c r="G175" s="5">
        <f>B175*$E$733/E175</f>
        <v>517.325546103896</v>
      </c>
      <c r="H175" s="5">
        <f>C175*$E$733/E175</f>
        <v>16.0759162782468</v>
      </c>
      <c r="I175" s="5">
        <f>D175*$E$733/E175</f>
        <v>28.4949350649351</v>
      </c>
      <c r="J175">
        <f>J174+1/12</f>
        <v>1963.83333333332</v>
      </c>
      <c r="K175" s="5">
        <f>LN(B175+C175)</f>
        <v>4.31584236002662</v>
      </c>
      <c r="L175">
        <f>$L$6+J175*$L$7</f>
        <v>4.09205451126789</v>
      </c>
      <c r="M175" s="5">
        <f>SUM(B175:C175)</f>
        <v>74.87667</v>
      </c>
      <c r="N175">
        <f>EXP(L175)</f>
        <v>59.8627541527193</v>
      </c>
      <c r="O175">
        <f>-(N175/M175-1)</f>
        <v>0.200515271943593</v>
      </c>
      <c r="P175" s="5">
        <f>LN(E175)</f>
        <v>3.42751468997953</v>
      </c>
      <c r="Q175" s="5">
        <f>LN(C175)</f>
        <v>0.813890275359858</v>
      </c>
    </row>
    <row r="176" spans="1:244">
      <c r="A176">
        <v>1963.12</v>
      </c>
      <c r="B176" s="5">
        <v>74.17</v>
      </c>
      <c r="C176" s="5">
        <v>2.28</v>
      </c>
      <c r="D176" s="5">
        <v>4.02</v>
      </c>
      <c r="E176" s="5">
        <v>30.9</v>
      </c>
      <c r="F176" s="5">
        <v>4.13</v>
      </c>
      <c r="G176" s="5">
        <f>B176*$E$733/E176</f>
        <v>526.657406796116</v>
      </c>
      <c r="H176" s="5">
        <f>C176*$E$733/E176</f>
        <v>16.1895495145631</v>
      </c>
      <c r="I176" s="5">
        <f>D176*$E$733/E176</f>
        <v>28.5447320388349</v>
      </c>
      <c r="J176">
        <f>J175+1/12</f>
        <v>1963.91666666665</v>
      </c>
      <c r="K176" s="5">
        <f>LN(B176+C176)</f>
        <v>4.33663693237507</v>
      </c>
      <c r="L176">
        <f>$L$6+J176*$L$7</f>
        <v>4.09785245272386</v>
      </c>
      <c r="M176" s="5">
        <f>SUM(B176:C176)</f>
        <v>76.45</v>
      </c>
      <c r="N176">
        <f>EXP(L176)</f>
        <v>60.2108430210136</v>
      </c>
      <c r="O176">
        <f>-(N176/M176-1)</f>
        <v>0.212415395408586</v>
      </c>
      <c r="P176" s="5">
        <f>LN(E176)</f>
        <v>3.4307561839037</v>
      </c>
      <c r="Q176" s="5">
        <f>LN(C176)</f>
        <v>0.824175442966349</v>
      </c>
    </row>
    <row r="177" spans="1:244">
      <c r="A177">
        <v>1964.01</v>
      </c>
      <c r="B177" s="5">
        <v>76.45</v>
      </c>
      <c r="C177" s="5">
        <v>2.29667</v>
      </c>
      <c r="D177" s="5">
        <v>4.07333</v>
      </c>
      <c r="E177" s="5">
        <v>30.9</v>
      </c>
      <c r="F177" s="5">
        <v>4.17</v>
      </c>
      <c r="G177" s="5">
        <f>B177*$E$733/E177</f>
        <v>542.84695631068</v>
      </c>
      <c r="H177" s="5">
        <f>C177*$E$733/E177</f>
        <v>16.3079178436893</v>
      </c>
      <c r="I177" s="5">
        <f>D177*$E$733/E177</f>
        <v>28.9234112825243</v>
      </c>
      <c r="J177">
        <f>J176+1/12</f>
        <v>1963.99999999999</v>
      </c>
      <c r="K177" s="5">
        <f>LN(B177+C177)</f>
        <v>4.36623599109739</v>
      </c>
      <c r="L177">
        <f>$L$6+J177*$L$7</f>
        <v>4.10365039417982</v>
      </c>
      <c r="M177" s="5">
        <f>SUM(B177:C177)</f>
        <v>78.74667</v>
      </c>
      <c r="N177">
        <f>EXP(L177)</f>
        <v>60.560955950211</v>
      </c>
      <c r="O177">
        <f>-(N177/M177-1)</f>
        <v>0.23093946765989</v>
      </c>
      <c r="P177" s="5">
        <f>LN(E177)</f>
        <v>3.4307561839037</v>
      </c>
      <c r="Q177" s="5">
        <f>LN(C177)</f>
        <v>0.831460247735214</v>
      </c>
    </row>
    <row r="178" spans="1:244">
      <c r="A178">
        <v>1964.02</v>
      </c>
      <c r="B178" s="5">
        <v>77.39</v>
      </c>
      <c r="C178" s="5">
        <v>2.31333</v>
      </c>
      <c r="D178" s="5">
        <v>4.12667</v>
      </c>
      <c r="E178" s="5">
        <v>30.9</v>
      </c>
      <c r="F178" s="5">
        <v>4.15</v>
      </c>
      <c r="G178" s="5">
        <f>B178*$E$733/E178</f>
        <v>549.521595145631</v>
      </c>
      <c r="H178" s="5">
        <f>C178*$E$733/E178</f>
        <v>16.4262151660194</v>
      </c>
      <c r="I178" s="5">
        <f>D178*$E$733/E178</f>
        <v>29.3021615330097</v>
      </c>
      <c r="J178">
        <f>J177+1/12</f>
        <v>1964.08333333332</v>
      </c>
      <c r="K178" s="5">
        <f>LN(B178+C178)</f>
        <v>4.37831136660464</v>
      </c>
      <c r="L178">
        <f>$L$6+J178*$L$7</f>
        <v>4.10944833563576</v>
      </c>
      <c r="M178" s="5">
        <f>SUM(B178:C178)</f>
        <v>79.70333</v>
      </c>
      <c r="N178">
        <f>EXP(L178)</f>
        <v>60.9131047097827</v>
      </c>
      <c r="O178">
        <f>-(N178/M178-1)</f>
        <v>0.235752073222252</v>
      </c>
      <c r="P178" s="5">
        <f>LN(E178)</f>
        <v>3.4307561839037</v>
      </c>
      <c r="Q178" s="5">
        <f>LN(C178)</f>
        <v>0.838688044927375</v>
      </c>
    </row>
    <row r="179" spans="1:244">
      <c r="A179">
        <v>1964.03</v>
      </c>
      <c r="B179" s="5">
        <v>78.8</v>
      </c>
      <c r="C179" s="5">
        <v>2.33</v>
      </c>
      <c r="D179" s="5">
        <v>4.18</v>
      </c>
      <c r="E179" s="5">
        <v>30.9</v>
      </c>
      <c r="F179" s="5">
        <v>4.22</v>
      </c>
      <c r="G179" s="5">
        <f>B179*$E$733/E179</f>
        <v>559.533553398058</v>
      </c>
      <c r="H179" s="5">
        <f>C179*$E$733/E179</f>
        <v>16.5445834951456</v>
      </c>
      <c r="I179" s="5">
        <f>D179*$E$733/E179</f>
        <v>29.680840776699</v>
      </c>
      <c r="J179">
        <f>J178+1/12</f>
        <v>1964.16666666665</v>
      </c>
      <c r="K179" s="5">
        <f>LN(B179+C179)</f>
        <v>4.39605280640697</v>
      </c>
      <c r="L179">
        <f>$L$6+J179*$L$7</f>
        <v>4.11524627709173</v>
      </c>
      <c r="M179" s="5">
        <f>SUM(B179:C179)</f>
        <v>81.13</v>
      </c>
      <c r="N179">
        <f>EXP(L179)</f>
        <v>61.2673011376421</v>
      </c>
      <c r="O179">
        <f>-(N179/M179-1)</f>
        <v>0.244825574539109</v>
      </c>
      <c r="P179" s="5">
        <f>LN(E179)</f>
        <v>3.4307561839037</v>
      </c>
      <c r="Q179" s="5">
        <f>LN(C179)</f>
        <v>0.845868267577609</v>
      </c>
    </row>
    <row r="180" spans="1:244">
      <c r="A180">
        <v>1964.04</v>
      </c>
      <c r="B180" s="5">
        <v>79.94</v>
      </c>
      <c r="C180" s="5">
        <v>2.34667</v>
      </c>
      <c r="D180" s="5">
        <v>4.23</v>
      </c>
      <c r="E180" s="5">
        <v>30.9</v>
      </c>
      <c r="F180" s="5">
        <v>4.23</v>
      </c>
      <c r="G180" s="5">
        <f>B180*$E$733/E180</f>
        <v>567.62832815534</v>
      </c>
      <c r="H180" s="5">
        <f>C180*$E$733/E180</f>
        <v>16.6629518242718</v>
      </c>
      <c r="I180" s="5">
        <f>D180*$E$733/E180</f>
        <v>30.0358747572816</v>
      </c>
      <c r="J180">
        <f>J179+1/12</f>
        <v>1964.24999999999</v>
      </c>
      <c r="K180" s="5">
        <f>LN(B180+C180)</f>
        <v>4.41020912615646</v>
      </c>
      <c r="L180">
        <f>$L$6+J180*$L$7</f>
        <v>4.12104421854769</v>
      </c>
      <c r="M180" s="5">
        <f>SUM(B180:C180)</f>
        <v>82.28667</v>
      </c>
      <c r="N180">
        <f>EXP(L180)</f>
        <v>61.6235571405323</v>
      </c>
      <c r="O180">
        <f>-(N180/M180-1)</f>
        <v>0.251111302225108</v>
      </c>
      <c r="P180" s="5">
        <f>LN(E180)</f>
        <v>3.4307561839037</v>
      </c>
      <c r="Q180" s="5">
        <f>LN(C180)</f>
        <v>0.852997301955378</v>
      </c>
    </row>
    <row r="181" spans="1:244">
      <c r="A181">
        <v>1964.05</v>
      </c>
      <c r="B181" s="5">
        <v>80.72</v>
      </c>
      <c r="C181" s="5">
        <v>2.36333</v>
      </c>
      <c r="D181" s="5">
        <v>4.28</v>
      </c>
      <c r="E181" s="5">
        <v>30.9</v>
      </c>
      <c r="F181" s="5">
        <v>4.2</v>
      </c>
      <c r="G181" s="5">
        <f>B181*$E$733/E181</f>
        <v>573.166858252427</v>
      </c>
      <c r="H181" s="5">
        <f>C181*$E$733/E181</f>
        <v>16.7812491466019</v>
      </c>
      <c r="I181" s="5">
        <f>D181*$E$733/E181</f>
        <v>30.3909087378641</v>
      </c>
      <c r="J181">
        <f>J180+1/12</f>
        <v>1964.33333333332</v>
      </c>
      <c r="K181" s="5">
        <f>LN(B181+C181)</f>
        <v>4.41984408005348</v>
      </c>
      <c r="L181">
        <f>$L$6+J181*$L$7</f>
        <v>4.12684216000363</v>
      </c>
      <c r="M181" s="5">
        <f>SUM(B181:C181)</f>
        <v>83.08333</v>
      </c>
      <c r="N181">
        <f>EXP(L181)</f>
        <v>61.9818846944315</v>
      </c>
      <c r="O181">
        <f>-(N181/M181-1)</f>
        <v>0.253979291701097</v>
      </c>
      <c r="P181" s="5">
        <f>LN(E181)</f>
        <v>3.4307561839037</v>
      </c>
      <c r="Q181" s="5">
        <f>LN(C181)</f>
        <v>0.860071641437696</v>
      </c>
    </row>
    <row r="182" spans="1:244">
      <c r="A182">
        <v>1964.06</v>
      </c>
      <c r="B182" s="5">
        <v>80.24</v>
      </c>
      <c r="C182" s="5">
        <v>2.38</v>
      </c>
      <c r="D182" s="5">
        <v>4.33</v>
      </c>
      <c r="E182" s="5">
        <v>31</v>
      </c>
      <c r="F182" s="5">
        <v>4.17</v>
      </c>
      <c r="G182" s="5">
        <f>B182*$E$733/E182</f>
        <v>567.920601290322</v>
      </c>
      <c r="H182" s="5">
        <f>C182*$E$733/E182</f>
        <v>16.8451025806452</v>
      </c>
      <c r="I182" s="5">
        <f>D182*$E$733/E182</f>
        <v>30.6467622580645</v>
      </c>
      <c r="J182">
        <f>J181+1/12</f>
        <v>1964.41666666665</v>
      </c>
      <c r="K182" s="5">
        <f>LN(B182+C182)</f>
        <v>4.41425178196862</v>
      </c>
      <c r="L182">
        <f>$L$6+J182*$L$7</f>
        <v>4.1326401014596</v>
      </c>
      <c r="M182" s="5">
        <f>SUM(B182:C182)</f>
        <v>82.62</v>
      </c>
      <c r="N182">
        <f>EXP(L182)</f>
        <v>62.3422958449607</v>
      </c>
      <c r="O182">
        <f>-(N182/M182-1)</f>
        <v>0.245433359417081</v>
      </c>
      <c r="P182" s="5">
        <f>LN(E182)</f>
        <v>3.43398720448515</v>
      </c>
      <c r="Q182" s="5">
        <f>LN(C182)</f>
        <v>0.867100487683383</v>
      </c>
    </row>
    <row r="183" spans="1:244">
      <c r="A183">
        <v>1964.07</v>
      </c>
      <c r="B183" s="5">
        <v>83.22</v>
      </c>
      <c r="C183" s="5">
        <v>2.4</v>
      </c>
      <c r="D183" s="5">
        <v>4.37667</v>
      </c>
      <c r="E183" s="5">
        <v>31.1</v>
      </c>
      <c r="F183" s="5">
        <v>4.19</v>
      </c>
      <c r="G183" s="5">
        <f>B183*$E$733/E183</f>
        <v>587.118437942122</v>
      </c>
      <c r="H183" s="5">
        <f>C183*$E$733/E183</f>
        <v>16.932038585209</v>
      </c>
      <c r="I183" s="5">
        <f>D183*$E$733/E183</f>
        <v>30.8774772144694</v>
      </c>
      <c r="J183">
        <f>J182+1/12</f>
        <v>1964.49999999999</v>
      </c>
      <c r="K183" s="5">
        <f>LN(B183+C183)</f>
        <v>4.4499189007168</v>
      </c>
      <c r="L183">
        <f>$L$6+J183*$L$7</f>
        <v>4.13843804291554</v>
      </c>
      <c r="M183" s="5">
        <f>SUM(B183:C183)</f>
        <v>85.62</v>
      </c>
      <c r="N183">
        <f>EXP(L183)</f>
        <v>62.7048027077768</v>
      </c>
      <c r="O183">
        <f>-(N183/M183-1)</f>
        <v>0.267638370616949</v>
      </c>
      <c r="P183" s="5">
        <f>LN(E183)</f>
        <v>3.43720781918519</v>
      </c>
      <c r="Q183" s="5">
        <f>LN(C183)</f>
        <v>0.8754687373539</v>
      </c>
    </row>
    <row r="184" spans="1:244">
      <c r="A184">
        <v>1964.08</v>
      </c>
      <c r="B184" s="5">
        <v>82</v>
      </c>
      <c r="C184" s="5">
        <v>2.42</v>
      </c>
      <c r="D184" s="5">
        <v>4.42333</v>
      </c>
      <c r="E184" s="5">
        <v>31</v>
      </c>
      <c r="F184" s="5">
        <v>4.19</v>
      </c>
      <c r="G184" s="5">
        <f>B184*$E$733/E184</f>
        <v>580.377483870968</v>
      </c>
      <c r="H184" s="5">
        <f>C184*$E$733/E184</f>
        <v>17.1282135483871</v>
      </c>
      <c r="I184" s="5">
        <f>D184*$E$733/E184</f>
        <v>31.3073309235484</v>
      </c>
      <c r="J184">
        <f>J183+1/12</f>
        <v>1964.58333333332</v>
      </c>
      <c r="K184" s="5">
        <f>LN(B184+C184)</f>
        <v>4.43580434035435</v>
      </c>
      <c r="L184">
        <f>$L$6+J184*$L$7</f>
        <v>4.14423598437151</v>
      </c>
      <c r="M184" s="5">
        <f>SUM(B184:C184)</f>
        <v>84.42</v>
      </c>
      <c r="N184">
        <f>EXP(L184)</f>
        <v>63.0694174689935</v>
      </c>
      <c r="O184">
        <f>-(N184/M184-1)</f>
        <v>0.25290905627821</v>
      </c>
      <c r="P184" s="5">
        <f>LN(E184)</f>
        <v>3.43398720448515</v>
      </c>
      <c r="Q184" s="5">
        <f>LN(C184)</f>
        <v>0.883767540168595</v>
      </c>
    </row>
    <row r="185" spans="1:244">
      <c r="A185">
        <v>1964.09</v>
      </c>
      <c r="B185" s="5">
        <v>83.41</v>
      </c>
      <c r="C185" s="5">
        <v>2.44</v>
      </c>
      <c r="D185" s="5">
        <v>4.47</v>
      </c>
      <c r="E185" s="5">
        <v>31.1</v>
      </c>
      <c r="F185" s="5">
        <v>4.2</v>
      </c>
      <c r="G185" s="5">
        <f>B185*$E$733/E185</f>
        <v>588.458890996784</v>
      </c>
      <c r="H185" s="5">
        <f>C185*$E$733/E185</f>
        <v>17.2142392282958</v>
      </c>
      <c r="I185" s="5">
        <f>D185*$E$733/E185</f>
        <v>31.5359218649518</v>
      </c>
      <c r="J185">
        <f>J184+1/12</f>
        <v>1964.66666666665</v>
      </c>
      <c r="K185" s="5">
        <f>LN(B185+C185)</f>
        <v>4.45260158734348</v>
      </c>
      <c r="L185">
        <f>$L$6+J185*$L$7</f>
        <v>4.15003392582747</v>
      </c>
      <c r="M185" s="5">
        <f>SUM(B185:C185)</f>
        <v>85.85</v>
      </c>
      <c r="N185">
        <f>EXP(L185)</f>
        <v>63.4361523855788</v>
      </c>
      <c r="O185">
        <f>-(N185/M185-1)</f>
        <v>0.261081509777766</v>
      </c>
      <c r="P185" s="5">
        <f>LN(E185)</f>
        <v>3.43720781918519</v>
      </c>
      <c r="Q185" s="5">
        <f>LN(C185)</f>
        <v>0.89199803930511</v>
      </c>
    </row>
    <row r="186" spans="1:244">
      <c r="A186">
        <v>1964.1</v>
      </c>
      <c r="B186" s="5">
        <v>84.85</v>
      </c>
      <c r="C186" s="5">
        <v>2.46</v>
      </c>
      <c r="D186" s="5">
        <v>4.49667</v>
      </c>
      <c r="E186" s="5">
        <v>31.1</v>
      </c>
      <c r="F186" s="5">
        <v>4.19</v>
      </c>
      <c r="G186" s="5">
        <f>B186*$E$733/E186</f>
        <v>598.61811414791</v>
      </c>
      <c r="H186" s="5">
        <f>C186*$E$733/E186</f>
        <v>17.3553395498392</v>
      </c>
      <c r="I186" s="5">
        <f>D186*$E$733/E186</f>
        <v>31.7240791437299</v>
      </c>
      <c r="J186">
        <f>J185+1/12</f>
        <v>1964.74999999999</v>
      </c>
      <c r="K186" s="5">
        <f>LN(B186+C186)</f>
        <v>4.46946500382272</v>
      </c>
      <c r="L186">
        <f>$L$6+J186*$L$7</f>
        <v>4.15583186728341</v>
      </c>
      <c r="M186" s="5">
        <f>SUM(B186:C186)</f>
        <v>87.31</v>
      </c>
      <c r="N186">
        <f>EXP(L186)</f>
        <v>63.8050197857722</v>
      </c>
      <c r="O186">
        <f>-(N186/M186-1)</f>
        <v>0.26921292193595</v>
      </c>
      <c r="P186" s="5">
        <f>LN(E186)</f>
        <v>3.43720781918519</v>
      </c>
      <c r="Q186" s="5">
        <f>LN(C186)</f>
        <v>0.900161349944271</v>
      </c>
    </row>
    <row r="187" spans="1:244">
      <c r="A187">
        <v>1964.11</v>
      </c>
      <c r="B187" s="5">
        <v>85.44</v>
      </c>
      <c r="C187" s="5">
        <v>2.48</v>
      </c>
      <c r="D187" s="5">
        <v>4.52333</v>
      </c>
      <c r="E187" s="5">
        <v>31.2</v>
      </c>
      <c r="F187" s="5">
        <v>4.15</v>
      </c>
      <c r="G187" s="5">
        <f>B187*$E$733/E187</f>
        <v>600.848584615385</v>
      </c>
      <c r="H187" s="5">
        <f>C187*$E$733/E187</f>
        <v>17.4403615384615</v>
      </c>
      <c r="I187" s="5">
        <f>D187*$E$733/E187</f>
        <v>31.8098832894231</v>
      </c>
      <c r="J187">
        <f>J186+1/12</f>
        <v>1964.83333333332</v>
      </c>
      <c r="K187" s="5">
        <f>LN(B187+C187)</f>
        <v>4.47642731009537</v>
      </c>
      <c r="L187">
        <f>$L$6+J187*$L$7</f>
        <v>4.16162980873938</v>
      </c>
      <c r="M187" s="5">
        <f>SUM(B187:C187)</f>
        <v>87.92</v>
      </c>
      <c r="N187">
        <f>EXP(L187)</f>
        <v>64.1760320695048</v>
      </c>
      <c r="O187">
        <f>-(N187/M187-1)</f>
        <v>0.270063329509727</v>
      </c>
      <c r="P187" s="5">
        <f>LN(E187)</f>
        <v>3.44041809481544</v>
      </c>
      <c r="Q187" s="5">
        <f>LN(C187)</f>
        <v>0.908258560176891</v>
      </c>
    </row>
    <row r="188" spans="1:244">
      <c r="A188">
        <v>1964.12</v>
      </c>
      <c r="B188" s="5">
        <v>83.96</v>
      </c>
      <c r="C188" s="5">
        <v>2.5</v>
      </c>
      <c r="D188" s="5">
        <v>4.55</v>
      </c>
      <c r="E188" s="5">
        <v>31.2</v>
      </c>
      <c r="F188" s="5">
        <v>4.18</v>
      </c>
      <c r="G188" s="5">
        <f>B188*$E$733/E188</f>
        <v>590.440626923077</v>
      </c>
      <c r="H188" s="5">
        <f>C188*$E$733/E188</f>
        <v>17.5810096153846</v>
      </c>
      <c r="I188" s="5">
        <f>D188*$E$733/E188</f>
        <v>31.9974375</v>
      </c>
      <c r="J188">
        <f>J187+1/12</f>
        <v>1964.91666666665</v>
      </c>
      <c r="K188" s="5">
        <f>LN(B188+C188)</f>
        <v>4.45968187923949</v>
      </c>
      <c r="L188">
        <f>$L$6+J188*$L$7</f>
        <v>4.16742775019532</v>
      </c>
      <c r="M188" s="5">
        <f>SUM(B188:C188)</f>
        <v>86.46</v>
      </c>
      <c r="N188">
        <f>EXP(L188)</f>
        <v>64.5492017088033</v>
      </c>
      <c r="O188">
        <f>-(N188/M188-1)</f>
        <v>0.253421215489206</v>
      </c>
      <c r="P188" s="5">
        <f>LN(E188)</f>
        <v>3.44041809481544</v>
      </c>
      <c r="Q188" s="5">
        <f>LN(C188)</f>
        <v>0.916290731874155</v>
      </c>
    </row>
    <row r="189" spans="1:244">
      <c r="A189">
        <v>1965.01</v>
      </c>
      <c r="B189" s="5">
        <v>86.12</v>
      </c>
      <c r="C189" s="5">
        <v>2.51667</v>
      </c>
      <c r="D189" s="5">
        <v>4.59333</v>
      </c>
      <c r="E189" s="5">
        <v>31.2</v>
      </c>
      <c r="F189" s="5">
        <v>4.19</v>
      </c>
      <c r="G189" s="5">
        <f>B189*$E$733/E189</f>
        <v>605.630619230769</v>
      </c>
      <c r="H189" s="5">
        <f>C189*$E$733/E189</f>
        <v>17.6982397875</v>
      </c>
      <c r="I189" s="5">
        <f>D189*$E$733/E189</f>
        <v>32.3021515586538</v>
      </c>
      <c r="J189">
        <f>J188+1/12</f>
        <v>1964.99999999999</v>
      </c>
      <c r="K189" s="5">
        <f>LN(B189+C189)</f>
        <v>4.48454565460376</v>
      </c>
      <c r="L189">
        <f>$L$6+J189*$L$7</f>
        <v>4.17322569165128</v>
      </c>
      <c r="M189" s="5">
        <f>SUM(B189:C189)</f>
        <v>88.63667</v>
      </c>
      <c r="N189">
        <f>EXP(L189)</f>
        <v>64.9245412482236</v>
      </c>
      <c r="O189">
        <f>-(N189/M189-1)</f>
        <v>0.267520527923447</v>
      </c>
      <c r="P189" s="5">
        <f>LN(E189)</f>
        <v>3.44041809481544</v>
      </c>
      <c r="Q189" s="5">
        <f>LN(C189)</f>
        <v>0.922936599095258</v>
      </c>
    </row>
    <row r="190" spans="1:244">
      <c r="A190">
        <v>1965.02</v>
      </c>
      <c r="B190" s="5">
        <v>86.75</v>
      </c>
      <c r="C190" s="5">
        <v>2.53333</v>
      </c>
      <c r="D190" s="5">
        <v>4.63667</v>
      </c>
      <c r="E190" s="5">
        <v>31.2</v>
      </c>
      <c r="F190" s="5">
        <v>4.21</v>
      </c>
      <c r="G190" s="5">
        <f>B190*$E$733/E190</f>
        <v>610.061033653846</v>
      </c>
      <c r="H190" s="5">
        <f>C190*$E$733/E190</f>
        <v>17.8153996355769</v>
      </c>
      <c r="I190" s="5">
        <f>D190*$E$733/E190</f>
        <v>32.6069359413461</v>
      </c>
      <c r="J190">
        <f>J189+1/12</f>
        <v>1965.08333333332</v>
      </c>
      <c r="K190" s="5">
        <f>LN(B190+C190)</f>
        <v>4.49181479632453</v>
      </c>
      <c r="L190">
        <f>$L$6+J190*$L$7</f>
        <v>4.17902363310725</v>
      </c>
      <c r="M190" s="5">
        <f>SUM(B190:C190)</f>
        <v>89.28333</v>
      </c>
      <c r="N190">
        <f>EXP(L190)</f>
        <v>65.3020633052604</v>
      </c>
      <c r="O190">
        <f>-(N190/M190-1)</f>
        <v>0.268597359604975</v>
      </c>
      <c r="P190" s="5">
        <f>LN(E190)</f>
        <v>3.44041809481544</v>
      </c>
      <c r="Q190" s="5">
        <f>LN(C190)</f>
        <v>0.929534642833836</v>
      </c>
    </row>
    <row r="191" spans="1:244">
      <c r="A191">
        <v>1965.03</v>
      </c>
      <c r="B191" s="5">
        <v>86.83</v>
      </c>
      <c r="C191" s="5">
        <v>2.55</v>
      </c>
      <c r="D191" s="5">
        <v>4.68</v>
      </c>
      <c r="E191" s="5">
        <v>31.3</v>
      </c>
      <c r="F191" s="5">
        <v>4.21</v>
      </c>
      <c r="G191" s="5">
        <f>B191*$E$733/E191</f>
        <v>608.672751757188</v>
      </c>
      <c r="H191" s="5">
        <f>C191*$E$733/E191</f>
        <v>17.8753370607029</v>
      </c>
      <c r="I191" s="5">
        <f>D191*$E$733/E191</f>
        <v>32.8065009584664</v>
      </c>
      <c r="J191">
        <f>J190+1/12</f>
        <v>1965.16666666665</v>
      </c>
      <c r="K191" s="5">
        <f>LN(B191+C191)</f>
        <v>4.4928969435053</v>
      </c>
      <c r="L191">
        <f>$L$6+J191*$L$7</f>
        <v>4.18482157456319</v>
      </c>
      <c r="M191" s="5">
        <f>SUM(B191:C191)</f>
        <v>89.38</v>
      </c>
      <c r="N191">
        <f>EXP(L191)</f>
        <v>65.6817805707759</v>
      </c>
      <c r="O191">
        <f>-(N191/M191-1)</f>
        <v>0.265140069693713</v>
      </c>
      <c r="P191" s="5">
        <f>LN(E191)</f>
        <v>3.44361809754611</v>
      </c>
      <c r="Q191" s="5">
        <f>LN(C191)</f>
        <v>0.936093359170335</v>
      </c>
    </row>
    <row r="192" spans="1:244">
      <c r="A192">
        <v>1965.04</v>
      </c>
      <c r="B192" s="5">
        <v>87.97</v>
      </c>
      <c r="C192" s="5">
        <v>2.57</v>
      </c>
      <c r="D192" s="5">
        <v>4.73333</v>
      </c>
      <c r="E192" s="5">
        <v>31.4</v>
      </c>
      <c r="F192" s="5">
        <v>4.2</v>
      </c>
      <c r="G192" s="5">
        <f>B192*$E$733/E192</f>
        <v>614.700180573248</v>
      </c>
      <c r="H192" s="5">
        <f>C192*$E$733/E192</f>
        <v>17.9581614649681</v>
      </c>
      <c r="I192" s="5">
        <f>D192*$E$733/E192</f>
        <v>33.0746709754777</v>
      </c>
      <c r="J192">
        <f>J191+1/12</f>
        <v>1965.24999999999</v>
      </c>
      <c r="K192" s="5">
        <f>LN(B192+C192)</f>
        <v>4.50579174200781</v>
      </c>
      <c r="L192">
        <f>$L$6+J192*$L$7</f>
        <v>4.19061951601915</v>
      </c>
      <c r="M192" s="5">
        <f>SUM(B192:C192)</f>
        <v>90.54</v>
      </c>
      <c r="N192">
        <f>EXP(L192)</f>
        <v>66.0637058094328</v>
      </c>
      <c r="O192">
        <f>-(N192/M192-1)</f>
        <v>0.270336803518525</v>
      </c>
      <c r="P192" s="5">
        <f>LN(E192)</f>
        <v>3.44680789291421</v>
      </c>
      <c r="Q192" s="5">
        <f>LN(C192)</f>
        <v>0.943905898907128</v>
      </c>
    </row>
    <row r="193" spans="1:244">
      <c r="A193">
        <v>1965.05</v>
      </c>
      <c r="B193" s="5">
        <v>89.28</v>
      </c>
      <c r="C193" s="5">
        <v>2.59</v>
      </c>
      <c r="D193" s="5">
        <v>4.78667</v>
      </c>
      <c r="E193" s="5">
        <v>31.4</v>
      </c>
      <c r="F193" s="5">
        <v>4.21</v>
      </c>
      <c r="G193" s="5">
        <f>B193*$E$733/E193</f>
        <v>623.853951592357</v>
      </c>
      <c r="H193" s="5">
        <f>C193*$E$733/E193</f>
        <v>18.0979136942675</v>
      </c>
      <c r="I193" s="5">
        <f>D193*$E$733/E193</f>
        <v>33.4473901710191</v>
      </c>
      <c r="J193">
        <f>J192+1/12</f>
        <v>1965.33333333332</v>
      </c>
      <c r="K193" s="5">
        <f>LN(B193+C193)</f>
        <v>4.52037453428338</v>
      </c>
      <c r="L193">
        <f>$L$6+J193*$L$7</f>
        <v>4.19641745747509</v>
      </c>
      <c r="M193" s="5">
        <f>SUM(B193:C193)</f>
        <v>91.87</v>
      </c>
      <c r="N193">
        <f>EXP(L193)</f>
        <v>66.4478518601099</v>
      </c>
      <c r="O193">
        <f>-(N193/M193-1)</f>
        <v>0.276718712745076</v>
      </c>
      <c r="P193" s="5">
        <f>LN(E193)</f>
        <v>3.44680789291421</v>
      </c>
      <c r="Q193" s="5">
        <f>LN(C193)</f>
        <v>0.951657875711446</v>
      </c>
    </row>
    <row r="194" spans="1:244">
      <c r="A194">
        <v>1965.06</v>
      </c>
      <c r="B194" s="5">
        <v>85.04</v>
      </c>
      <c r="C194" s="5">
        <v>2.61</v>
      </c>
      <c r="D194" s="5">
        <v>4.84</v>
      </c>
      <c r="E194" s="5">
        <v>31.6</v>
      </c>
      <c r="F194" s="5">
        <v>4.21</v>
      </c>
      <c r="G194" s="5">
        <f>B194*$E$733/E194</f>
        <v>590.465551898734</v>
      </c>
      <c r="H194" s="5">
        <f>C194*$E$733/E194</f>
        <v>18.1222376582278</v>
      </c>
      <c r="I194" s="5">
        <f>D194*$E$733/E194</f>
        <v>33.6059886075949</v>
      </c>
      <c r="J194">
        <f>J193+1/12</f>
        <v>1965.41666666665</v>
      </c>
      <c r="K194" s="5">
        <f>LN(B194+C194)</f>
        <v>4.47335161136724</v>
      </c>
      <c r="L194">
        <f>$L$6+J194*$L$7</f>
        <v>4.20221539893106</v>
      </c>
      <c r="M194" s="5">
        <f>SUM(B194:C194)</f>
        <v>87.65</v>
      </c>
      <c r="N194">
        <f>EXP(L194)</f>
        <v>66.8342316363487</v>
      </c>
      <c r="O194">
        <f>-(N194/M194-1)</f>
        <v>0.237487374371378</v>
      </c>
      <c r="P194" s="5">
        <f>LN(E194)</f>
        <v>3.45315712059287</v>
      </c>
      <c r="Q194" s="5">
        <f>LN(C194)</f>
        <v>0.959350221334602</v>
      </c>
    </row>
    <row r="195" spans="1:244">
      <c r="A195">
        <v>1965.07</v>
      </c>
      <c r="B195" s="5">
        <v>84.91</v>
      </c>
      <c r="C195" s="5">
        <v>2.62667</v>
      </c>
      <c r="D195" s="5">
        <v>4.88667</v>
      </c>
      <c r="E195" s="5">
        <v>31.6</v>
      </c>
      <c r="F195" s="5">
        <v>4.2</v>
      </c>
      <c r="G195" s="5">
        <f>B195*$E$733/E195</f>
        <v>589.562911708861</v>
      </c>
      <c r="H195" s="5">
        <f>C195*$E$733/E195</f>
        <v>18.2379839041139</v>
      </c>
      <c r="I195" s="5">
        <f>D195*$E$733/E195</f>
        <v>33.9300364357595</v>
      </c>
      <c r="J195">
        <f>J194+1/12</f>
        <v>1965.49999999999</v>
      </c>
      <c r="K195" s="5">
        <f>LN(B195+C195)</f>
        <v>4.47205779128596</v>
      </c>
      <c r="L195">
        <f>$L$6+J195*$L$7</f>
        <v>4.20801334038703</v>
      </c>
      <c r="M195" s="5">
        <f>SUM(B195:C195)</f>
        <v>87.53667</v>
      </c>
      <c r="N195">
        <f>EXP(L195)</f>
        <v>67.2228581267749</v>
      </c>
      <c r="O195">
        <f>-(N195/M195-1)</f>
        <v>0.23206059669879</v>
      </c>
      <c r="P195" s="5">
        <f>LN(E195)</f>
        <v>3.45315712059287</v>
      </c>
      <c r="Q195" s="5">
        <f>LN(C195)</f>
        <v>0.965716884236406</v>
      </c>
    </row>
    <row r="196" spans="1:244">
      <c r="A196">
        <v>1965.08</v>
      </c>
      <c r="B196" s="5">
        <v>86.49</v>
      </c>
      <c r="C196" s="5">
        <v>2.64333</v>
      </c>
      <c r="D196" s="5">
        <v>4.93333</v>
      </c>
      <c r="E196" s="5">
        <v>31.6</v>
      </c>
      <c r="F196" s="5">
        <v>4.25</v>
      </c>
      <c r="G196" s="5">
        <f>B196*$E$733/E196</f>
        <v>600.533461708861</v>
      </c>
      <c r="H196" s="5">
        <f>C196*$E$733/E196</f>
        <v>18.3536607161392</v>
      </c>
      <c r="I196" s="5">
        <f>D196*$E$733/E196</f>
        <v>34.2540148300633</v>
      </c>
      <c r="J196">
        <f>J195+1/12</f>
        <v>1965.58333333332</v>
      </c>
      <c r="K196" s="5">
        <f>LN(B196+C196)</f>
        <v>4.49013333860257</v>
      </c>
      <c r="L196">
        <f>$L$6+J196*$L$7</f>
        <v>4.21381128184296</v>
      </c>
      <c r="M196" s="5">
        <f>SUM(B196:C196)</f>
        <v>89.13333</v>
      </c>
      <c r="N196">
        <f>EXP(L196)</f>
        <v>67.6137443955397</v>
      </c>
      <c r="O196">
        <f>-(N196/M196-1)</f>
        <v>0.241431410724364</v>
      </c>
      <c r="P196" s="5">
        <f>LN(E196)</f>
        <v>3.45315712059287</v>
      </c>
      <c r="Q196" s="5">
        <f>LN(C196)</f>
        <v>0.972039485943804</v>
      </c>
    </row>
    <row r="197" spans="1:244">
      <c r="A197">
        <v>1965.09</v>
      </c>
      <c r="B197" s="5">
        <v>89.38</v>
      </c>
      <c r="C197" s="5">
        <v>2.66</v>
      </c>
      <c r="D197" s="5">
        <v>4.98</v>
      </c>
      <c r="E197" s="5">
        <v>31.6</v>
      </c>
      <c r="F197" s="5">
        <v>4.29</v>
      </c>
      <c r="G197" s="5">
        <f>B197*$E$733/E197</f>
        <v>620.599847468354</v>
      </c>
      <c r="H197" s="5">
        <f>C197*$E$733/E197</f>
        <v>18.4694069620253</v>
      </c>
      <c r="I197" s="5">
        <f>D197*$E$733/E197</f>
        <v>34.5780626582279</v>
      </c>
      <c r="J197">
        <f>J196+1/12</f>
        <v>1965.66666666665</v>
      </c>
      <c r="K197" s="5">
        <f>LN(B197+C197)</f>
        <v>4.52222326516716</v>
      </c>
      <c r="L197">
        <f>$L$6+J197*$L$7</f>
        <v>4.21960922329893</v>
      </c>
      <c r="M197" s="5">
        <f>SUM(B197:C197)</f>
        <v>92.04</v>
      </c>
      <c r="N197">
        <f>EXP(L197)</f>
        <v>68.0069035827655</v>
      </c>
      <c r="O197">
        <f>-(N197/M197-1)</f>
        <v>0.26111578028286</v>
      </c>
      <c r="P197" s="5">
        <f>LN(E197)</f>
        <v>3.45315712059287</v>
      </c>
      <c r="Q197" s="5">
        <f>LN(C197)</f>
        <v>0.978326122793608</v>
      </c>
    </row>
    <row r="198" spans="1:244">
      <c r="A198">
        <v>1965.1</v>
      </c>
      <c r="B198" s="5">
        <v>91.39</v>
      </c>
      <c r="C198" s="5">
        <v>2.68</v>
      </c>
      <c r="D198" s="5">
        <v>5.05</v>
      </c>
      <c r="E198" s="5">
        <v>31.7</v>
      </c>
      <c r="F198" s="5">
        <v>4.35</v>
      </c>
      <c r="G198" s="5">
        <f>B198*$E$733/E198</f>
        <v>632.554299369085</v>
      </c>
      <c r="H198" s="5">
        <f>C198*$E$733/E198</f>
        <v>18.5495735015773</v>
      </c>
      <c r="I198" s="5">
        <f>D198*$E$733/E198</f>
        <v>34.9534873817035</v>
      </c>
      <c r="J198">
        <f>J197+1/12</f>
        <v>1965.74999999999</v>
      </c>
      <c r="K198" s="5">
        <f>LN(B198+C198)</f>
        <v>4.54403918598386</v>
      </c>
      <c r="L198">
        <f>$L$6+J198*$L$7</f>
        <v>4.22540716475487</v>
      </c>
      <c r="M198" s="5">
        <f>SUM(B198:C198)</f>
        <v>94.07</v>
      </c>
      <c r="N198">
        <f>EXP(L198)</f>
        <v>68.402348904974</v>
      </c>
      <c r="O198">
        <f>-(N198/M198-1)</f>
        <v>0.272856926703795</v>
      </c>
      <c r="P198" s="5">
        <f>LN(E198)</f>
        <v>3.45631668088323</v>
      </c>
      <c r="Q198" s="5">
        <f>LN(C198)</f>
        <v>0.985816794522765</v>
      </c>
    </row>
    <row r="199" spans="1:244">
      <c r="A199">
        <v>1965.11</v>
      </c>
      <c r="B199" s="5">
        <v>92.15</v>
      </c>
      <c r="C199" s="5">
        <v>2.7</v>
      </c>
      <c r="D199" s="5">
        <v>5.12</v>
      </c>
      <c r="E199" s="5">
        <v>31.7</v>
      </c>
      <c r="F199" s="5">
        <v>4.45</v>
      </c>
      <c r="G199" s="5">
        <f>B199*$E$733/E199</f>
        <v>637.814626182965</v>
      </c>
      <c r="H199" s="5">
        <f>C199*$E$733/E199</f>
        <v>18.6880031545741</v>
      </c>
      <c r="I199" s="5">
        <f>D199*$E$733/E199</f>
        <v>35.4379911671924</v>
      </c>
      <c r="J199">
        <f>J198+1/12</f>
        <v>1965.83333333332</v>
      </c>
      <c r="K199" s="5">
        <f>LN(B199+C199)</f>
        <v>4.55229669638102</v>
      </c>
      <c r="L199">
        <f>$L$6+J199*$L$7</f>
        <v>4.23120510621084</v>
      </c>
      <c r="M199" s="5">
        <f>SUM(B199:C199)</f>
        <v>94.85</v>
      </c>
      <c r="N199">
        <f>EXP(L199)</f>
        <v>68.8000936555456</v>
      </c>
      <c r="O199">
        <f>-(N199/M199-1)</f>
        <v>0.274643187606267</v>
      </c>
      <c r="P199" s="5">
        <f>LN(E199)</f>
        <v>3.45631668088323</v>
      </c>
      <c r="Q199" s="5">
        <f>LN(C199)</f>
        <v>0.993251773010283</v>
      </c>
    </row>
    <row r="200" spans="1:244">
      <c r="A200">
        <v>1965.12</v>
      </c>
      <c r="B200" s="5">
        <v>91.73</v>
      </c>
      <c r="C200" s="5">
        <v>2.72</v>
      </c>
      <c r="D200" s="5">
        <v>5.19</v>
      </c>
      <c r="E200" s="5">
        <v>31.8</v>
      </c>
      <c r="F200" s="5">
        <v>4.62</v>
      </c>
      <c r="G200" s="5">
        <f>B200*$E$733/E200</f>
        <v>632.911038679245</v>
      </c>
      <c r="H200" s="5">
        <f>C200*$E$733/E200</f>
        <v>18.7672301886792</v>
      </c>
      <c r="I200" s="5">
        <f>D200*$E$733/E200</f>
        <v>35.8095311320755</v>
      </c>
      <c r="J200">
        <f>J199+1/12</f>
        <v>1965.91666666665</v>
      </c>
      <c r="K200" s="5">
        <f>LN(B200+C200)</f>
        <v>4.54807059394752</v>
      </c>
      <c r="L200">
        <f>$L$6+J200*$L$7</f>
        <v>4.2370030476668</v>
      </c>
      <c r="M200" s="5">
        <f>SUM(B200:C200)</f>
        <v>94.45</v>
      </c>
      <c r="N200">
        <f>EXP(L200)</f>
        <v>69.2001512051532</v>
      </c>
      <c r="O200">
        <f>-(N200/M200-1)</f>
        <v>0.267335614556345</v>
      </c>
      <c r="P200" s="5">
        <f>LN(E200)</f>
        <v>3.45946628978613</v>
      </c>
      <c r="Q200" s="5">
        <f>LN(C200)</f>
        <v>1.00063188030791</v>
      </c>
    </row>
    <row r="201" spans="1:244">
      <c r="A201">
        <v>1966.01</v>
      </c>
      <c r="B201" s="5">
        <v>93.32</v>
      </c>
      <c r="C201" s="5">
        <v>2.74</v>
      </c>
      <c r="D201" s="5">
        <v>5.24</v>
      </c>
      <c r="E201" s="5">
        <v>31.8</v>
      </c>
      <c r="F201" s="5">
        <v>4.61</v>
      </c>
      <c r="G201" s="5">
        <f>B201*$E$733/E201</f>
        <v>643.881588679245</v>
      </c>
      <c r="H201" s="5">
        <f>C201*$E$733/E201</f>
        <v>18.9052245283019</v>
      </c>
      <c r="I201" s="5">
        <f>D201*$E$733/E201</f>
        <v>36.1545169811321</v>
      </c>
      <c r="J201">
        <f>J200+1/12</f>
        <v>1965.99999999999</v>
      </c>
      <c r="K201" s="5">
        <f>LN(B201+C201)</f>
        <v>4.56497299623668</v>
      </c>
      <c r="L201">
        <f>$L$6+J201*$L$7</f>
        <v>4.24280098912274</v>
      </c>
      <c r="M201" s="5">
        <f>SUM(B201:C201)</f>
        <v>96.06</v>
      </c>
      <c r="N201">
        <f>EXP(L201)</f>
        <v>69.6025350022172</v>
      </c>
      <c r="O201">
        <f>-(N201/M201-1)</f>
        <v>0.275426452194283</v>
      </c>
      <c r="P201" s="5">
        <f>LN(E201)</f>
        <v>3.45946628978613</v>
      </c>
      <c r="Q201" s="5">
        <f>LN(C201)</f>
        <v>1.00795792039998</v>
      </c>
    </row>
    <row r="202" spans="1:244">
      <c r="A202">
        <v>1966.02</v>
      </c>
      <c r="B202" s="5">
        <v>92.69</v>
      </c>
      <c r="C202" s="5">
        <v>2.76</v>
      </c>
      <c r="D202" s="5">
        <v>5.29</v>
      </c>
      <c r="E202" s="5">
        <v>32</v>
      </c>
      <c r="F202" s="5">
        <v>4.83</v>
      </c>
      <c r="G202" s="5">
        <f>B202*$E$733/E202</f>
        <v>635.5376746875</v>
      </c>
      <c r="H202" s="5">
        <f>C202*$E$733/E202</f>
        <v>18.92419875</v>
      </c>
      <c r="I202" s="5">
        <f>D202*$E$733/E202</f>
        <v>36.2713809375</v>
      </c>
      <c r="J202">
        <f>J201+1/12</f>
        <v>1966.08333333332</v>
      </c>
      <c r="K202" s="5">
        <f>LN(B202+C202)</f>
        <v>4.55860255017176</v>
      </c>
      <c r="L202">
        <f>$L$6+J202*$L$7</f>
        <v>4.24859893057871</v>
      </c>
      <c r="M202" s="5">
        <f>SUM(B202:C202)</f>
        <v>95.45</v>
      </c>
      <c r="N202">
        <f>EXP(L202)</f>
        <v>70.0072585733634</v>
      </c>
      <c r="O202">
        <f>-(N202/M202-1)</f>
        <v>0.26655569855041</v>
      </c>
      <c r="P202" s="5">
        <f>LN(E202)</f>
        <v>3.46573590279973</v>
      </c>
      <c r="Q202" s="5">
        <f>LN(C202)</f>
        <v>1.01523067972906</v>
      </c>
    </row>
    <row r="203" spans="1:244">
      <c r="A203">
        <v>1966.03</v>
      </c>
      <c r="B203" s="5">
        <v>88.88</v>
      </c>
      <c r="C203" s="5">
        <v>2.78</v>
      </c>
      <c r="D203" s="5">
        <v>5.34</v>
      </c>
      <c r="E203" s="5">
        <v>32.1</v>
      </c>
      <c r="F203" s="5">
        <v>4.87</v>
      </c>
      <c r="G203" s="5">
        <f>B203*$E$733/E203</f>
        <v>607.51556635514</v>
      </c>
      <c r="H203" s="5">
        <f>C203*$E$733/E203</f>
        <v>19.0019495327103</v>
      </c>
      <c r="I203" s="5">
        <f>D203*$E$733/E203</f>
        <v>36.5001476635514</v>
      </c>
      <c r="J203">
        <f>J202+1/12</f>
        <v>1966.16666666665</v>
      </c>
      <c r="K203" s="5">
        <f>LN(B203+C203)</f>
        <v>4.51808607908098</v>
      </c>
      <c r="L203">
        <f>$L$6+J203*$L$7</f>
        <v>4.25439687203465</v>
      </c>
      <c r="M203" s="5">
        <f>SUM(B203:C203)</f>
        <v>91.66</v>
      </c>
      <c r="N203">
        <f>EXP(L203)</f>
        <v>70.4143355238642</v>
      </c>
      <c r="O203">
        <f>-(N203/M203-1)</f>
        <v>0.231787742484572</v>
      </c>
      <c r="P203" s="5">
        <f>LN(E203)</f>
        <v>3.46885603013597</v>
      </c>
      <c r="Q203" s="5">
        <f>LN(C203)</f>
        <v>1.02245092770255</v>
      </c>
    </row>
    <row r="204" spans="1:244">
      <c r="A204">
        <v>1966.04</v>
      </c>
      <c r="B204" s="5">
        <v>91.6</v>
      </c>
      <c r="C204" s="5">
        <v>2.79667</v>
      </c>
      <c r="D204" s="5">
        <v>5.38</v>
      </c>
      <c r="E204" s="5">
        <v>32.3</v>
      </c>
      <c r="F204" s="5">
        <v>4.75</v>
      </c>
      <c r="G204" s="5">
        <f>B204*$E$733/E204</f>
        <v>622.230575851393</v>
      </c>
      <c r="H204" s="5">
        <f>C204*$E$733/E204</f>
        <v>18.9975282157895</v>
      </c>
      <c r="I204" s="5">
        <f>D204*$E$733/E204</f>
        <v>36.5458569659443</v>
      </c>
      <c r="J204">
        <f>J203+1/12</f>
        <v>1966.24999999999</v>
      </c>
      <c r="K204" s="5">
        <f>LN(B204+C204)</f>
        <v>4.54750579710553</v>
      </c>
      <c r="L204">
        <f>$L$6+J204*$L$7</f>
        <v>4.26019481349061</v>
      </c>
      <c r="M204" s="5">
        <f>SUM(B204:C204)</f>
        <v>94.39667</v>
      </c>
      <c r="N204">
        <f>EXP(L204)</f>
        <v>70.8237795381116</v>
      </c>
      <c r="O204">
        <f>-(N204/M204-1)</f>
        <v>0.249721631725869</v>
      </c>
      <c r="P204" s="5">
        <f>LN(E204)</f>
        <v>3.47506723022861</v>
      </c>
      <c r="Q204" s="5">
        <f>LN(C204)</f>
        <v>1.02842942370541</v>
      </c>
    </row>
    <row r="205" spans="1:244">
      <c r="A205">
        <v>1966.05</v>
      </c>
      <c r="B205" s="5">
        <v>86.78</v>
      </c>
      <c r="C205" s="5">
        <v>2.81333</v>
      </c>
      <c r="D205" s="5">
        <v>5.42</v>
      </c>
      <c r="E205" s="5">
        <v>32.3</v>
      </c>
      <c r="F205" s="5">
        <v>4.78</v>
      </c>
      <c r="G205" s="5">
        <f>B205*$E$733/E205</f>
        <v>589.488748606811</v>
      </c>
      <c r="H205" s="5">
        <f>C205*$E$733/E205</f>
        <v>19.1106981</v>
      </c>
      <c r="I205" s="5">
        <f>D205*$E$733/E205</f>
        <v>36.817573374613</v>
      </c>
      <c r="J205">
        <f>J204+1/12</f>
        <v>1966.33333333332</v>
      </c>
      <c r="K205" s="5">
        <f>LN(B205+C205)</f>
        <v>4.49528087524566</v>
      </c>
      <c r="L205">
        <f>$L$6+J205*$L$7</f>
        <v>4.26599275494658</v>
      </c>
      <c r="M205" s="5">
        <f>SUM(B205:C205)</f>
        <v>89.59333</v>
      </c>
      <c r="N205">
        <f>EXP(L205)</f>
        <v>71.2356043800634</v>
      </c>
      <c r="O205">
        <f>-(N205/M205-1)</f>
        <v>0.204900583781589</v>
      </c>
      <c r="P205" s="5">
        <f>LN(E205)</f>
        <v>3.47506723022861</v>
      </c>
      <c r="Q205" s="5">
        <f>LN(C205)</f>
        <v>1.03436883510493</v>
      </c>
    </row>
    <row r="206" spans="1:244">
      <c r="A206">
        <v>1966.06</v>
      </c>
      <c r="B206" s="5">
        <v>86.06</v>
      </c>
      <c r="C206" s="5">
        <v>2.83</v>
      </c>
      <c r="D206" s="5">
        <v>5.46</v>
      </c>
      <c r="E206" s="5">
        <v>32.4</v>
      </c>
      <c r="F206" s="5">
        <v>4.81</v>
      </c>
      <c r="G206" s="5">
        <f>B206*$E$733/E206</f>
        <v>582.793538888889</v>
      </c>
      <c r="H206" s="5">
        <f>C206*$E$733/E206</f>
        <v>19.1646027777778</v>
      </c>
      <c r="I206" s="5">
        <f>D206*$E$733/E206</f>
        <v>36.9748166666667</v>
      </c>
      <c r="J206">
        <f>J205+1/12</f>
        <v>1966.41666666665</v>
      </c>
      <c r="K206" s="5">
        <f>LN(B206+C206)</f>
        <v>4.48739965025358</v>
      </c>
      <c r="L206">
        <f>$L$6+J206*$L$7</f>
        <v>4.27179069640252</v>
      </c>
      <c r="M206" s="5">
        <f>SUM(B206:C206)</f>
        <v>88.89</v>
      </c>
      <c r="N206">
        <f>EXP(L206)</f>
        <v>71.6498238937119</v>
      </c>
      <c r="O206">
        <f>-(N206/M206-1)</f>
        <v>0.193949556826281</v>
      </c>
      <c r="P206" s="5">
        <f>LN(E206)</f>
        <v>3.47815842279828</v>
      </c>
      <c r="Q206" s="5">
        <f>LN(C206)</f>
        <v>1.04027671165515</v>
      </c>
    </row>
    <row r="207" spans="1:244">
      <c r="A207">
        <v>1966.07</v>
      </c>
      <c r="B207" s="5">
        <v>85.84</v>
      </c>
      <c r="C207" s="5">
        <v>2.85</v>
      </c>
      <c r="D207" s="5">
        <v>5.47667</v>
      </c>
      <c r="E207" s="5">
        <v>32.5</v>
      </c>
      <c r="F207" s="5">
        <v>5.02</v>
      </c>
      <c r="G207" s="5">
        <f>B207*$E$733/E207</f>
        <v>579.515084307692</v>
      </c>
      <c r="H207" s="5">
        <f>C207*$E$733/E207</f>
        <v>19.2406569230769</v>
      </c>
      <c r="I207" s="5">
        <f>D207*$E$733/E207</f>
        <v>36.9735889652308</v>
      </c>
      <c r="J207">
        <f>J206+1/12</f>
        <v>1966.49999999998</v>
      </c>
      <c r="K207" s="5">
        <f>LN(B207+C207)</f>
        <v>4.48514714338836</v>
      </c>
      <c r="L207">
        <f>$L$6+J207*$L$7</f>
        <v>4.27758863785849</v>
      </c>
      <c r="M207" s="5">
        <f>SUM(B207:C207)</f>
        <v>88.69</v>
      </c>
      <c r="N207">
        <f>EXP(L207)</f>
        <v>72.0664520035549</v>
      </c>
      <c r="O207">
        <f>-(N207/M207-1)</f>
        <v>0.187434299204477</v>
      </c>
      <c r="P207" s="5">
        <f>LN(E207)</f>
        <v>3.48124008933569</v>
      </c>
      <c r="Q207" s="5">
        <f>LN(C207)</f>
        <v>1.04731899428056</v>
      </c>
    </row>
    <row r="208" spans="1:244">
      <c r="A208">
        <v>1966.08</v>
      </c>
      <c r="B208" s="5">
        <v>80.65</v>
      </c>
      <c r="C208" s="5">
        <v>2.87</v>
      </c>
      <c r="D208" s="5">
        <v>5.49333</v>
      </c>
      <c r="E208" s="5">
        <v>32.7</v>
      </c>
      <c r="F208" s="5">
        <v>5.22</v>
      </c>
      <c r="G208" s="5">
        <f>B208*$E$733/E208</f>
        <v>541.146701834862</v>
      </c>
      <c r="H208" s="5">
        <f>C208*$E$733/E208</f>
        <v>19.2571733944954</v>
      </c>
      <c r="I208" s="5">
        <f>D208*$E$733/E208</f>
        <v>36.8592363495413</v>
      </c>
      <c r="J208">
        <f>J207+1/12</f>
        <v>1966.58333333332</v>
      </c>
      <c r="K208" s="5">
        <f>LN(B208+C208)</f>
        <v>4.42508612413433</v>
      </c>
      <c r="L208">
        <f>$L$6+J208*$L$7</f>
        <v>4.28338657931442</v>
      </c>
      <c r="M208" s="5">
        <f>SUM(B208:C208)</f>
        <v>83.52</v>
      </c>
      <c r="N208">
        <f>EXP(L208)</f>
        <v>72.4855027150504</v>
      </c>
      <c r="O208">
        <f>-(N208/M208-1)</f>
        <v>0.132118023047768</v>
      </c>
      <c r="P208" s="5">
        <f>LN(E208)</f>
        <v>3.48737507790321</v>
      </c>
      <c r="Q208" s="5">
        <f>LN(C208)</f>
        <v>1.05431202977153</v>
      </c>
    </row>
    <row r="209" spans="1:244">
      <c r="A209">
        <v>1966.09</v>
      </c>
      <c r="B209" s="5">
        <v>77.81</v>
      </c>
      <c r="C209" s="5">
        <v>2.89</v>
      </c>
      <c r="D209" s="5">
        <v>5.51</v>
      </c>
      <c r="E209" s="5">
        <v>32.7</v>
      </c>
      <c r="F209" s="5">
        <v>5.18</v>
      </c>
      <c r="G209" s="5">
        <f>B209*$E$733/E209</f>
        <v>522.09082293578</v>
      </c>
      <c r="H209" s="5">
        <f>C209*$E$733/E209</f>
        <v>19.3913697247706</v>
      </c>
      <c r="I209" s="5">
        <f>D209*$E$733/E209</f>
        <v>36.9710889908257</v>
      </c>
      <c r="J209">
        <f>J208+1/12</f>
        <v>1966.66666666665</v>
      </c>
      <c r="K209" s="5">
        <f>LN(B209+C209)</f>
        <v>4.3907385752759</v>
      </c>
      <c r="L209">
        <f>$L$6+J209*$L$7</f>
        <v>4.28918452077039</v>
      </c>
      <c r="M209" s="5">
        <f>SUM(B209:C209)</f>
        <v>80.7</v>
      </c>
      <c r="N209">
        <f>EXP(L209)</f>
        <v>72.9069901151031</v>
      </c>
      <c r="O209">
        <f>-(N209/M209-1)</f>
        <v>0.096567656566256</v>
      </c>
      <c r="P209" s="5">
        <f>LN(E209)</f>
        <v>3.48737507790321</v>
      </c>
      <c r="Q209" s="5">
        <f>LN(C209)</f>
        <v>1.06125650212434</v>
      </c>
    </row>
    <row r="210" spans="1:244">
      <c r="A210">
        <v>1966.1</v>
      </c>
      <c r="B210" s="5">
        <v>77.13</v>
      </c>
      <c r="C210" s="5">
        <v>2.88333</v>
      </c>
      <c r="D210" s="5">
        <v>5.52333</v>
      </c>
      <c r="E210" s="5">
        <v>32.9</v>
      </c>
      <c r="F210" s="5">
        <v>5.01</v>
      </c>
      <c r="G210" s="5">
        <f>B210*$E$733/E210</f>
        <v>514.38207993921</v>
      </c>
      <c r="H210" s="5">
        <f>C210*$E$733/E210</f>
        <v>19.2290066452888</v>
      </c>
      <c r="I210" s="5">
        <f>D210*$E$733/E210</f>
        <v>36.8352388641337</v>
      </c>
      <c r="J210">
        <f>J209+1/12</f>
        <v>1966.74999999998</v>
      </c>
      <c r="K210" s="5">
        <f>LN(B210+C210)</f>
        <v>4.38219324579348</v>
      </c>
      <c r="L210">
        <f>$L$6+J210*$L$7</f>
        <v>4.29498246222636</v>
      </c>
      <c r="M210" s="5">
        <f>SUM(B210:C210)</f>
        <v>80.01333</v>
      </c>
      <c r="N210">
        <f>EXP(L210)</f>
        <v>73.3309283725239</v>
      </c>
      <c r="O210">
        <f>-(N210/M210-1)</f>
        <v>0.0835161044725439</v>
      </c>
      <c r="P210" s="5">
        <f>LN(E210)</f>
        <v>3.49347265777133</v>
      </c>
      <c r="Q210" s="5">
        <f>LN(C210)</f>
        <v>1.05894587620565</v>
      </c>
    </row>
    <row r="211" spans="1:244">
      <c r="A211">
        <v>1966.11</v>
      </c>
      <c r="B211" s="5">
        <v>80.99</v>
      </c>
      <c r="C211" s="5">
        <v>2.87667</v>
      </c>
      <c r="D211" s="5">
        <v>5.53667</v>
      </c>
      <c r="E211" s="5">
        <v>32.9</v>
      </c>
      <c r="F211" s="5">
        <v>5.16</v>
      </c>
      <c r="G211" s="5">
        <f>B211*$E$733/E211</f>
        <v>540.124525531915</v>
      </c>
      <c r="H211" s="5">
        <f>C211*$E$733/E211</f>
        <v>19.1845909231003</v>
      </c>
      <c r="I211" s="5">
        <f>D211*$E$733/E211</f>
        <v>36.9242036890577</v>
      </c>
      <c r="J211">
        <f>J210+1/12</f>
        <v>1966.83333333332</v>
      </c>
      <c r="K211" s="5">
        <f>LN(B211+C211)</f>
        <v>4.4292282759038</v>
      </c>
      <c r="L211">
        <f>$L$6+J211*$L$7</f>
        <v>4.3007804036823</v>
      </c>
      <c r="M211" s="5">
        <f>SUM(B211:C211)</f>
        <v>83.86667</v>
      </c>
      <c r="N211">
        <f>EXP(L211)</f>
        <v>73.757331738512</v>
      </c>
      <c r="O211">
        <f>-(N211/M211-1)</f>
        <v>0.12054059451136</v>
      </c>
      <c r="P211" s="5">
        <f>LN(E211)</f>
        <v>3.49347265777133</v>
      </c>
      <c r="Q211" s="5">
        <f>LN(C211)</f>
        <v>1.05663337517511</v>
      </c>
    </row>
    <row r="212" spans="1:244">
      <c r="A212">
        <v>1966.12</v>
      </c>
      <c r="B212" s="5">
        <v>81.33</v>
      </c>
      <c r="C212" s="5">
        <v>2.87</v>
      </c>
      <c r="D212" s="5">
        <v>5.55</v>
      </c>
      <c r="E212" s="5">
        <v>32.9</v>
      </c>
      <c r="F212" s="5">
        <v>4.84</v>
      </c>
      <c r="G212" s="5">
        <f>B212*$E$733/E212</f>
        <v>542.391994832827</v>
      </c>
      <c r="H212" s="5">
        <f>C212*$E$733/E212</f>
        <v>19.1401085106383</v>
      </c>
      <c r="I212" s="5">
        <f>D212*$E$733/E212</f>
        <v>37.0131018237082</v>
      </c>
      <c r="J212">
        <f>J211+1/12</f>
        <v>1966.91666666665</v>
      </c>
      <c r="K212" s="5">
        <f>LN(B212+C212)</f>
        <v>4.43319492124828</v>
      </c>
      <c r="L212">
        <f>$L$6+J212*$L$7</f>
        <v>4.30657834513826</v>
      </c>
      <c r="M212" s="5">
        <f>SUM(B212:C212)</f>
        <v>84.2</v>
      </c>
      <c r="N212">
        <f>EXP(L212)</f>
        <v>74.1862145471406</v>
      </c>
      <c r="O212">
        <f>-(N212/M212-1)</f>
        <v>0.118928568323746</v>
      </c>
      <c r="P212" s="5">
        <f>LN(E212)</f>
        <v>3.49347265777133</v>
      </c>
      <c r="Q212" s="5">
        <f>LN(C212)</f>
        <v>1.05431202977153</v>
      </c>
    </row>
    <row r="213" spans="1:244">
      <c r="A213">
        <v>1967.01</v>
      </c>
      <c r="B213" s="5">
        <v>84.45</v>
      </c>
      <c r="C213" s="5">
        <v>2.88</v>
      </c>
      <c r="D213" s="5">
        <v>5.51667</v>
      </c>
      <c r="E213" s="5">
        <v>32.9</v>
      </c>
      <c r="F213" s="5">
        <v>4.58</v>
      </c>
      <c r="G213" s="5">
        <f>B213*$E$733/E213</f>
        <v>563.199360182371</v>
      </c>
      <c r="H213" s="5">
        <f>C213*$E$733/E213</f>
        <v>19.2067987841945</v>
      </c>
      <c r="I213" s="5">
        <f>D213*$E$733/E213</f>
        <v>36.7908231419453</v>
      </c>
      <c r="J213">
        <f>J212+1/12</f>
        <v>1966.99999999998</v>
      </c>
      <c r="K213" s="5">
        <f>LN(B213+C213)</f>
        <v>4.46969404642564</v>
      </c>
      <c r="L213">
        <f>$L$6+J213*$L$7</f>
        <v>4.3123762865942</v>
      </c>
      <c r="M213" s="5">
        <f>SUM(B213:C213)</f>
        <v>87.33</v>
      </c>
      <c r="N213">
        <f>EXP(L213)</f>
        <v>74.6175912158242</v>
      </c>
      <c r="O213">
        <f>-(N213/M213-1)</f>
        <v>0.145567488654252</v>
      </c>
      <c r="P213" s="5">
        <f>LN(E213)</f>
        <v>3.49347265777133</v>
      </c>
      <c r="Q213" s="5">
        <f>LN(C213)</f>
        <v>1.05779029414785</v>
      </c>
    </row>
    <row r="214" spans="1:244">
      <c r="A214">
        <v>1967.02</v>
      </c>
      <c r="B214" s="5">
        <v>87.36</v>
      </c>
      <c r="C214" s="5">
        <v>2.89</v>
      </c>
      <c r="D214" s="5">
        <v>5.48333</v>
      </c>
      <c r="E214" s="5">
        <v>32.9</v>
      </c>
      <c r="F214" s="5">
        <v>4.63</v>
      </c>
      <c r="G214" s="5">
        <f>B214*$E$733/E214</f>
        <v>582.606229787234</v>
      </c>
      <c r="H214" s="5">
        <f>C214*$E$733/E214</f>
        <v>19.2734890577508</v>
      </c>
      <c r="I214" s="5">
        <f>D214*$E$733/E214</f>
        <v>36.5684777699088</v>
      </c>
      <c r="J214">
        <f>J213+1/12</f>
        <v>1967.08333333332</v>
      </c>
      <c r="K214" s="5">
        <f>LN(B214+C214)</f>
        <v>4.50258359721299</v>
      </c>
      <c r="L214">
        <f>$L$6+J214*$L$7</f>
        <v>4.31817422805017</v>
      </c>
      <c r="M214" s="5">
        <f>SUM(B214:C214)</f>
        <v>90.25</v>
      </c>
      <c r="N214">
        <f>EXP(L214)</f>
        <v>75.0514762458196</v>
      </c>
      <c r="O214">
        <f>-(N214/M214-1)</f>
        <v>0.168404695337179</v>
      </c>
      <c r="P214" s="5">
        <f>LN(E214)</f>
        <v>3.49347265777133</v>
      </c>
      <c r="Q214" s="5">
        <f>LN(C214)</f>
        <v>1.06125650212434</v>
      </c>
    </row>
    <row r="215" spans="1:244">
      <c r="A215">
        <v>1967.03</v>
      </c>
      <c r="B215" s="5">
        <v>89.42</v>
      </c>
      <c r="C215" s="5">
        <v>2.9</v>
      </c>
      <c r="D215" s="5">
        <v>5.45</v>
      </c>
      <c r="E215" s="5">
        <v>33</v>
      </c>
      <c r="F215" s="5">
        <v>4.54</v>
      </c>
      <c r="G215" s="5">
        <f>B215*$E$733/E215</f>
        <v>594.537321818182</v>
      </c>
      <c r="H215" s="5">
        <f>C215*$E$733/E215</f>
        <v>19.2815727272727</v>
      </c>
      <c r="I215" s="5">
        <f>D215*$E$733/E215</f>
        <v>36.2360590909091</v>
      </c>
      <c r="J215">
        <f>J214+1/12</f>
        <v>1967.16666666665</v>
      </c>
      <c r="K215" s="5">
        <f>LN(B215+C215)</f>
        <v>4.52526080275979</v>
      </c>
      <c r="L215">
        <f>$L$6+J215*$L$7</f>
        <v>4.32397216950613</v>
      </c>
      <c r="M215" s="5">
        <f>SUM(B215:C215)</f>
        <v>92.32</v>
      </c>
      <c r="N215">
        <f>EXP(L215)</f>
        <v>75.4878842226991</v>
      </c>
      <c r="O215">
        <f>-(N215/M215-1)</f>
        <v>0.182323611105945</v>
      </c>
      <c r="P215" s="5">
        <f>LN(E215)</f>
        <v>3.49650756146648</v>
      </c>
      <c r="Q215" s="5">
        <f>LN(C215)</f>
        <v>1.06471073699243</v>
      </c>
    </row>
    <row r="216" spans="1:244">
      <c r="A216">
        <v>1967.04</v>
      </c>
      <c r="B216" s="5">
        <v>90.96</v>
      </c>
      <c r="C216" s="5">
        <v>2.9</v>
      </c>
      <c r="D216" s="5">
        <v>5.41</v>
      </c>
      <c r="E216" s="5">
        <v>33.1</v>
      </c>
      <c r="F216" s="5">
        <v>4.59</v>
      </c>
      <c r="G216" s="5">
        <f>B216*$E$733/E216</f>
        <v>602.949382477341</v>
      </c>
      <c r="H216" s="5">
        <f>C216*$E$733/E216</f>
        <v>19.2233202416918</v>
      </c>
      <c r="I216" s="5">
        <f>D216*$E$733/E216</f>
        <v>35.861435347432</v>
      </c>
      <c r="J216">
        <f>J215+1/12</f>
        <v>1967.24999999998</v>
      </c>
      <c r="K216" s="5">
        <f>LN(B216+C216)</f>
        <v>4.54180431036627</v>
      </c>
      <c r="L216">
        <f>$L$6+J216*$L$7</f>
        <v>4.32977011096207</v>
      </c>
      <c r="M216" s="5">
        <f>SUM(B216:C216)</f>
        <v>93.86</v>
      </c>
      <c r="N216">
        <f>EXP(L216)</f>
        <v>75.9268298168468</v>
      </c>
      <c r="O216">
        <f>-(N216/M216-1)</f>
        <v>0.191062968071098</v>
      </c>
      <c r="P216" s="5">
        <f>LN(E216)</f>
        <v>3.49953328238302</v>
      </c>
      <c r="Q216" s="5">
        <f>LN(C216)</f>
        <v>1.06471073699243</v>
      </c>
    </row>
    <row r="217" spans="1:244">
      <c r="A217">
        <v>1967.05</v>
      </c>
      <c r="B217" s="5">
        <v>92.59</v>
      </c>
      <c r="C217" s="5">
        <v>2.9</v>
      </c>
      <c r="D217" s="5">
        <v>5.37</v>
      </c>
      <c r="E217" s="5">
        <v>33.2</v>
      </c>
      <c r="F217" s="5">
        <v>4.85</v>
      </c>
      <c r="G217" s="5">
        <f>B217*$E$733/E217</f>
        <v>611.905556927711</v>
      </c>
      <c r="H217" s="5">
        <f>C217*$E$733/E217</f>
        <v>19.1654186746988</v>
      </c>
      <c r="I217" s="5">
        <f>D217*$E$733/E217</f>
        <v>35.489068373494</v>
      </c>
      <c r="J217">
        <f>J216+1/12</f>
        <v>1967.33333333332</v>
      </c>
      <c r="K217" s="5">
        <f>LN(B217+C217)</f>
        <v>4.55902152996211</v>
      </c>
      <c r="L217">
        <f>$L$6+J217*$L$7</f>
        <v>4.33556805241804</v>
      </c>
      <c r="M217" s="5">
        <f>SUM(B217:C217)</f>
        <v>95.49</v>
      </c>
      <c r="N217">
        <f>EXP(L217)</f>
        <v>76.3683277839583</v>
      </c>
      <c r="O217">
        <f>-(N217/M217-1)</f>
        <v>0.200247902566151</v>
      </c>
      <c r="P217" s="5">
        <f>LN(E217)</f>
        <v>3.50254987592244</v>
      </c>
      <c r="Q217" s="5">
        <f>LN(C217)</f>
        <v>1.06471073699243</v>
      </c>
    </row>
    <row r="218" spans="1:244">
      <c r="A218">
        <v>1967.06</v>
      </c>
      <c r="B218" s="5">
        <v>91.43</v>
      </c>
      <c r="C218" s="5">
        <v>2.9</v>
      </c>
      <c r="D218" s="5">
        <v>5.33</v>
      </c>
      <c r="E218" s="5">
        <v>33.3</v>
      </c>
      <c r="F218" s="5">
        <v>5.02</v>
      </c>
      <c r="G218" s="5">
        <f>B218*$E$733/E218</f>
        <v>602.424856756757</v>
      </c>
      <c r="H218" s="5">
        <f>C218*$E$733/E218</f>
        <v>19.1078648648649</v>
      </c>
      <c r="I218" s="5">
        <f>D218*$E$733/E218</f>
        <v>35.1189378378378</v>
      </c>
      <c r="J218">
        <f>J217+1/12</f>
        <v>1967.41666666665</v>
      </c>
      <c r="K218" s="5">
        <f>LN(B218+C218)</f>
        <v>4.54679927266176</v>
      </c>
      <c r="L218">
        <f>$L$6+J218*$L$7</f>
        <v>4.34136599387398</v>
      </c>
      <c r="M218" s="5">
        <f>SUM(B218:C218)</f>
        <v>94.33</v>
      </c>
      <c r="N218">
        <f>EXP(L218)</f>
        <v>76.8123929655217</v>
      </c>
      <c r="O218">
        <f>-(N218/M218-1)</f>
        <v>0.185705576534277</v>
      </c>
      <c r="P218" s="5">
        <f>LN(E218)</f>
        <v>3.5055573969864</v>
      </c>
      <c r="Q218" s="5">
        <f>LN(C218)</f>
        <v>1.06471073699243</v>
      </c>
    </row>
    <row r="219" spans="1:244">
      <c r="A219">
        <v>1967.07</v>
      </c>
      <c r="B219" s="5">
        <v>93.01</v>
      </c>
      <c r="C219" s="5">
        <v>2.90667</v>
      </c>
      <c r="D219" s="5">
        <v>5.32</v>
      </c>
      <c r="E219" s="5">
        <v>33.4</v>
      </c>
      <c r="F219" s="5">
        <v>5.16</v>
      </c>
      <c r="G219" s="5">
        <f>B219*$E$733/E219</f>
        <v>611.000512275449</v>
      </c>
      <c r="H219" s="5">
        <f>C219*$E$733/E219</f>
        <v>19.0944721967066</v>
      </c>
      <c r="I219" s="5">
        <f>D219*$E$733/E219</f>
        <v>34.9480994011976</v>
      </c>
      <c r="J219">
        <f>J218+1/12</f>
        <v>1967.49999999998</v>
      </c>
      <c r="K219" s="5">
        <f>LN(B219+C219)</f>
        <v>4.56347979368627</v>
      </c>
      <c r="L219">
        <f>$L$6+J219*$L$7</f>
        <v>4.34716393532995</v>
      </c>
      <c r="M219" s="5">
        <f>SUM(B219:C219)</f>
        <v>95.91667</v>
      </c>
      <c r="N219">
        <f>EXP(L219)</f>
        <v>77.259040289334</v>
      </c>
      <c r="O219">
        <f>-(N219/M219-1)</f>
        <v>0.194519156166139</v>
      </c>
      <c r="P219" s="5">
        <f>LN(E219)</f>
        <v>3.50855589998265</v>
      </c>
      <c r="Q219" s="5">
        <f>LN(C219)</f>
        <v>1.06700809604111</v>
      </c>
    </row>
    <row r="220" spans="1:244">
      <c r="A220">
        <v>1967.08</v>
      </c>
      <c r="B220" s="5">
        <v>94.49</v>
      </c>
      <c r="C220" s="5">
        <v>2.91333</v>
      </c>
      <c r="D220" s="5">
        <v>5.31</v>
      </c>
      <c r="E220" s="5">
        <v>33.5</v>
      </c>
      <c r="F220" s="5">
        <v>5.28</v>
      </c>
      <c r="G220" s="5">
        <f>B220*$E$733/E220</f>
        <v>618.870011641791</v>
      </c>
      <c r="H220" s="5">
        <f>C220*$E$733/E220</f>
        <v>19.0810939889552</v>
      </c>
      <c r="I220" s="5">
        <f>D220*$E$733/E220</f>
        <v>34.7782808955224</v>
      </c>
      <c r="J220">
        <f>J219+1/12</f>
        <v>1967.58333333332</v>
      </c>
      <c r="K220" s="5">
        <f>LN(B220+C220)</f>
        <v>4.57886039897577</v>
      </c>
      <c r="L220">
        <f>$L$6+J220*$L$7</f>
        <v>4.35296187678591</v>
      </c>
      <c r="M220" s="5">
        <f>SUM(B220:C220)</f>
        <v>97.40333</v>
      </c>
      <c r="N220">
        <f>EXP(L220)</f>
        <v>77.7082847699873</v>
      </c>
      <c r="O220">
        <f>-(N220/M220-1)</f>
        <v>0.202200943540767</v>
      </c>
      <c r="P220" s="5">
        <f>LN(E220)</f>
        <v>3.51154543883102</v>
      </c>
      <c r="Q220" s="5">
        <f>LN(C220)</f>
        <v>1.06929675683392</v>
      </c>
    </row>
    <row r="221" spans="1:244">
      <c r="A221">
        <v>1967.09</v>
      </c>
      <c r="B221" s="5">
        <v>95.81</v>
      </c>
      <c r="C221" s="5">
        <v>2.92</v>
      </c>
      <c r="D221" s="5">
        <v>5.3</v>
      </c>
      <c r="E221" s="5">
        <v>33.6</v>
      </c>
      <c r="F221" s="5">
        <v>5.3</v>
      </c>
      <c r="G221" s="5">
        <f>B221*$E$733/E221</f>
        <v>625.647854464286</v>
      </c>
      <c r="H221" s="5">
        <f>C221*$E$733/E221</f>
        <v>19.0678607142857</v>
      </c>
      <c r="I221" s="5">
        <f>D221*$E$733/E221</f>
        <v>34.6094732142857</v>
      </c>
      <c r="J221">
        <f>J220+1/12</f>
        <v>1967.66666666665</v>
      </c>
      <c r="K221" s="5">
        <f>LN(B221+C221)</f>
        <v>4.59238885162336</v>
      </c>
      <c r="L221">
        <f>$L$6+J221*$L$7</f>
        <v>4.35875981824185</v>
      </c>
      <c r="M221" s="5">
        <f>SUM(B221:C221)</f>
        <v>98.73</v>
      </c>
      <c r="N221">
        <f>EXP(L221)</f>
        <v>78.1601415093805</v>
      </c>
      <c r="O221">
        <f>-(N221/M221-1)</f>
        <v>0.20834456082872</v>
      </c>
      <c r="P221" s="5">
        <f>LN(E221)</f>
        <v>3.51452606696916</v>
      </c>
      <c r="Q221" s="5">
        <f>LN(C221)</f>
        <v>1.07158361628019</v>
      </c>
    </row>
    <row r="222" spans="1:244">
      <c r="A222">
        <v>1967.1</v>
      </c>
      <c r="B222" s="5">
        <v>95.66</v>
      </c>
      <c r="C222" s="5">
        <v>2.92</v>
      </c>
      <c r="D222" s="5">
        <v>5.31</v>
      </c>
      <c r="E222" s="5">
        <v>33.7</v>
      </c>
      <c r="F222" s="5">
        <v>5.48</v>
      </c>
      <c r="G222" s="5">
        <f>B222*$E$733/E222</f>
        <v>622.814725816024</v>
      </c>
      <c r="H222" s="5">
        <f>C222*$E$733/E222</f>
        <v>19.0112795252225</v>
      </c>
      <c r="I222" s="5">
        <f>D222*$E$733/E222</f>
        <v>34.5718816023739</v>
      </c>
      <c r="J222">
        <f>J221+1/12</f>
        <v>1967.74999999998</v>
      </c>
      <c r="K222" s="5">
        <f>LN(B222+C222)</f>
        <v>4.59086840127723</v>
      </c>
      <c r="L222">
        <f>$L$6+J222*$L$7</f>
        <v>4.36455775969782</v>
      </c>
      <c r="M222" s="5">
        <f>SUM(B222:C222)</f>
        <v>98.58</v>
      </c>
      <c r="N222">
        <f>EXP(L222)</f>
        <v>78.6146256972331</v>
      </c>
      <c r="O222">
        <f>-(N222/M222-1)</f>
        <v>0.202529664260163</v>
      </c>
      <c r="P222" s="5">
        <f>LN(E222)</f>
        <v>3.51749783735832</v>
      </c>
      <c r="Q222" s="5">
        <f>LN(C222)</f>
        <v>1.07158361628019</v>
      </c>
    </row>
    <row r="223" spans="1:244">
      <c r="A223">
        <v>1967.11</v>
      </c>
      <c r="B223" s="5">
        <v>92.66</v>
      </c>
      <c r="C223" s="5">
        <v>2.92</v>
      </c>
      <c r="D223" s="5">
        <v>5.32</v>
      </c>
      <c r="E223" s="5">
        <v>33.8</v>
      </c>
      <c r="F223" s="5">
        <v>5.75</v>
      </c>
      <c r="G223" s="5">
        <f>B223*$E$733/E223</f>
        <v>601.497729585799</v>
      </c>
      <c r="H223" s="5">
        <f>C223*$E$733/E223</f>
        <v>18.9550331360947</v>
      </c>
      <c r="I223" s="5">
        <f>D223*$E$733/E223</f>
        <v>34.5345124260355</v>
      </c>
      <c r="J223">
        <f>J222+1/12</f>
        <v>1967.83333333332</v>
      </c>
      <c r="K223" s="5">
        <f>LN(B223+C223)</f>
        <v>4.55996359315001</v>
      </c>
      <c r="L223">
        <f>$L$6+J223*$L$7</f>
        <v>4.37035570115376</v>
      </c>
      <c r="M223" s="5">
        <f>SUM(B223:C223)</f>
        <v>95.58</v>
      </c>
      <c r="N223">
        <f>EXP(L223)</f>
        <v>79.0717526115809</v>
      </c>
      <c r="O223">
        <f>-(N223/M223-1)</f>
        <v>0.1727165451812</v>
      </c>
      <c r="P223" s="5">
        <f>LN(E223)</f>
        <v>3.52046080248897</v>
      </c>
      <c r="Q223" s="5">
        <f>LN(C223)</f>
        <v>1.07158361628019</v>
      </c>
    </row>
    <row r="224" spans="1:244">
      <c r="A224">
        <v>1967.12</v>
      </c>
      <c r="B224" s="5">
        <v>95.3</v>
      </c>
      <c r="C224" s="5">
        <v>2.92</v>
      </c>
      <c r="D224" s="5">
        <v>5.33</v>
      </c>
      <c r="E224" s="5">
        <v>33.9</v>
      </c>
      <c r="F224" s="5">
        <v>5.7</v>
      </c>
      <c r="G224" s="5">
        <f>B224*$E$733/E224</f>
        <v>616.810274336283</v>
      </c>
      <c r="H224" s="5">
        <f>C224*$E$733/E224</f>
        <v>18.8991185840708</v>
      </c>
      <c r="I224" s="5">
        <f>D224*$E$733/E224</f>
        <v>34.4973637168142</v>
      </c>
      <c r="J224">
        <f>J223+1/12</f>
        <v>1967.91666666665</v>
      </c>
      <c r="K224" s="5">
        <f>LN(B224+C224)</f>
        <v>4.5872098606111</v>
      </c>
      <c r="L224">
        <f>$L$6+J224*$L$7</f>
        <v>4.37615364260972</v>
      </c>
      <c r="M224" s="5">
        <f>SUM(B224:C224)</f>
        <v>98.22</v>
      </c>
      <c r="N224">
        <f>EXP(L224)</f>
        <v>79.531537619307</v>
      </c>
      <c r="O224">
        <f>-(N224/M224-1)</f>
        <v>0.190271455718723</v>
      </c>
      <c r="P224" s="5">
        <f>LN(E224)</f>
        <v>3.5234150143864</v>
      </c>
      <c r="Q224" s="5">
        <f>LN(C224)</f>
        <v>1.07158361628019</v>
      </c>
    </row>
    <row r="225" spans="1:244">
      <c r="A225">
        <v>1968.01</v>
      </c>
      <c r="B225" s="5">
        <v>95.04</v>
      </c>
      <c r="C225" s="5">
        <v>2.93</v>
      </c>
      <c r="D225" s="5">
        <v>5.36667</v>
      </c>
      <c r="E225" s="5">
        <v>34.1</v>
      </c>
      <c r="F225" s="5">
        <v>5.53</v>
      </c>
      <c r="G225" s="5">
        <f>B225*$E$733/E225</f>
        <v>611.519690322581</v>
      </c>
      <c r="H225" s="5">
        <f>C225*$E$733/E225</f>
        <v>18.8526167155425</v>
      </c>
      <c r="I225" s="5">
        <f>D225*$E$733/E225</f>
        <v>34.5309803920821</v>
      </c>
      <c r="J225">
        <f>J224+1/12</f>
        <v>1967.99999999998</v>
      </c>
      <c r="K225" s="5">
        <f>LN(B225+C225)</f>
        <v>4.58466130935655</v>
      </c>
      <c r="L225">
        <f>$L$6+J225*$L$7</f>
        <v>4.38195158406569</v>
      </c>
      <c r="M225" s="5">
        <f>SUM(B225:C225)</f>
        <v>97.97</v>
      </c>
      <c r="N225">
        <f>EXP(L225)</f>
        <v>79.9939961766427</v>
      </c>
      <c r="O225">
        <f>-(N225/M225-1)</f>
        <v>0.183484779252397</v>
      </c>
      <c r="P225" s="5">
        <f>LN(E225)</f>
        <v>3.52929738428947</v>
      </c>
      <c r="Q225" s="5">
        <f>LN(C225)</f>
        <v>1.07500242302898</v>
      </c>
    </row>
    <row r="226" spans="1:244">
      <c r="A226">
        <v>1968.02</v>
      </c>
      <c r="B226" s="5">
        <v>90.75</v>
      </c>
      <c r="C226" s="5">
        <v>2.94</v>
      </c>
      <c r="D226" s="5">
        <v>5.40333</v>
      </c>
      <c r="E226" s="5">
        <v>34.2</v>
      </c>
      <c r="F226" s="5">
        <v>5.56</v>
      </c>
      <c r="G226" s="5">
        <f>B226*$E$733/E226</f>
        <v>582.209013157895</v>
      </c>
      <c r="H226" s="5">
        <f>C226*$E$733/E226</f>
        <v>18.861647368421</v>
      </c>
      <c r="I226" s="5">
        <f>D226*$E$733/E226</f>
        <v>34.6652058078947</v>
      </c>
      <c r="J226">
        <f>J225+1/12</f>
        <v>1968.08333333332</v>
      </c>
      <c r="K226" s="5">
        <f>LN(B226+C226)</f>
        <v>4.5399914599631</v>
      </c>
      <c r="L226">
        <f>$L$6+J226*$L$7</f>
        <v>4.38774952552163</v>
      </c>
      <c r="M226" s="5">
        <f>SUM(B226:C226)</f>
        <v>93.69</v>
      </c>
      <c r="N226">
        <f>EXP(L226)</f>
        <v>80.4591438296941</v>
      </c>
      <c r="O226">
        <f>-(N226/M226-1)</f>
        <v>0.141219512971565</v>
      </c>
      <c r="P226" s="5">
        <f>LN(E226)</f>
        <v>3.53222564406856</v>
      </c>
      <c r="Q226" s="5">
        <f>LN(C226)</f>
        <v>1.07840958135059</v>
      </c>
    </row>
    <row r="227" spans="1:244">
      <c r="A227">
        <v>1968.03</v>
      </c>
      <c r="B227" s="5">
        <v>89.09</v>
      </c>
      <c r="C227" s="5">
        <v>2.95</v>
      </c>
      <c r="D227" s="5">
        <v>5.44</v>
      </c>
      <c r="E227" s="5">
        <v>34.3</v>
      </c>
      <c r="F227" s="5">
        <v>5.74</v>
      </c>
      <c r="G227" s="5">
        <f>B227*$E$733/E227</f>
        <v>569.892886005831</v>
      </c>
      <c r="H227" s="5">
        <f>C227*$E$733/E227</f>
        <v>18.8706253644315</v>
      </c>
      <c r="I227" s="5">
        <f>D227*$E$733/E227</f>
        <v>34.7987125364431</v>
      </c>
      <c r="J227">
        <f>J226+1/12</f>
        <v>1968.16666666665</v>
      </c>
      <c r="K227" s="5">
        <f>LN(B227+C227)</f>
        <v>4.52222326516716</v>
      </c>
      <c r="L227">
        <f>$L$6+J227*$L$7</f>
        <v>4.39354746697759</v>
      </c>
      <c r="M227" s="5">
        <f>SUM(B227:C227)</f>
        <v>92.04</v>
      </c>
      <c r="N227">
        <f>EXP(L227)</f>
        <v>80.9269962149712</v>
      </c>
      <c r="O227">
        <f>-(N227/M227-1)</f>
        <v>0.120741023305398</v>
      </c>
      <c r="P227" s="5">
        <f>LN(E227)</f>
        <v>3.53514535417189</v>
      </c>
      <c r="Q227" s="5">
        <f>LN(C227)</f>
        <v>1.08180517035173</v>
      </c>
    </row>
    <row r="228" spans="1:244">
      <c r="A228">
        <v>1968.04</v>
      </c>
      <c r="B228" s="5">
        <v>95.67</v>
      </c>
      <c r="C228" s="5">
        <v>2.96333</v>
      </c>
      <c r="D228" s="5">
        <v>5.48333</v>
      </c>
      <c r="E228" s="5">
        <v>34.4</v>
      </c>
      <c r="F228" s="5">
        <v>5.64</v>
      </c>
      <c r="G228" s="5">
        <f>B228*$E$733/E228</f>
        <v>610.204952616279</v>
      </c>
      <c r="H228" s="5">
        <f>C228*$E$733/E228</f>
        <v>18.9007906578488</v>
      </c>
      <c r="I228" s="5">
        <f>D228*$E$733/E228</f>
        <v>34.9739220531977</v>
      </c>
      <c r="J228">
        <f>J227+1/12</f>
        <v>1968.24999999998</v>
      </c>
      <c r="K228" s="5">
        <f>LN(B228+C228)</f>
        <v>4.59140923694285</v>
      </c>
      <c r="L228">
        <f>$L$6+J228*$L$7</f>
        <v>4.39934540843353</v>
      </c>
      <c r="M228" s="5">
        <f>SUM(B228:C228)</f>
        <v>98.63333</v>
      </c>
      <c r="N228">
        <f>EXP(L228)</f>
        <v>81.3975690598978</v>
      </c>
      <c r="O228">
        <f>-(N228/M228-1)</f>
        <v>0.174745807934318</v>
      </c>
      <c r="P228" s="5">
        <f>LN(E228)</f>
        <v>3.53805656437935</v>
      </c>
      <c r="Q228" s="5">
        <f>LN(C228)</f>
        <v>1.08631363599768</v>
      </c>
    </row>
    <row r="229" spans="1:244">
      <c r="A229">
        <v>1968.05</v>
      </c>
      <c r="B229" s="5">
        <v>97.87</v>
      </c>
      <c r="C229" s="5">
        <v>2.97667</v>
      </c>
      <c r="D229" s="5">
        <v>5.52667</v>
      </c>
      <c r="E229" s="5">
        <v>34.5</v>
      </c>
      <c r="F229" s="5">
        <v>5.87</v>
      </c>
      <c r="G229" s="5">
        <f>B229*$E$733/E229</f>
        <v>622.427668695652</v>
      </c>
      <c r="H229" s="5">
        <f>C229*$E$733/E229</f>
        <v>18.9308446773913</v>
      </c>
      <c r="I229" s="5">
        <f>D229*$E$733/E229</f>
        <v>35.14817946</v>
      </c>
      <c r="J229">
        <f>J228+1/12</f>
        <v>1968.33333333332</v>
      </c>
      <c r="K229" s="5">
        <f>LN(B229+C229)</f>
        <v>4.61360124451942</v>
      </c>
      <c r="L229">
        <f>$L$6+J229*$L$7</f>
        <v>4.4051433498895</v>
      </c>
      <c r="M229" s="5">
        <f>SUM(B229:C229)</f>
        <v>100.84667</v>
      </c>
      <c r="N229">
        <f>EXP(L229)</f>
        <v>81.8708781833585</v>
      </c>
      <c r="O229">
        <f>-(N229/M229-1)</f>
        <v>0.188164783394846</v>
      </c>
      <c r="P229" s="5">
        <f>LN(E229)</f>
        <v>3.54095932403731</v>
      </c>
      <c r="Q229" s="5">
        <f>LN(C229)</f>
        <v>1.0908052260405</v>
      </c>
    </row>
    <row r="230" spans="1:244">
      <c r="A230">
        <v>1968.06</v>
      </c>
      <c r="B230" s="5">
        <v>100.5</v>
      </c>
      <c r="C230" s="5">
        <v>2.99</v>
      </c>
      <c r="D230" s="5">
        <v>5.57</v>
      </c>
      <c r="E230" s="5">
        <v>34.7</v>
      </c>
      <c r="F230" s="5">
        <v>5.72</v>
      </c>
      <c r="G230" s="5">
        <f>B230*$E$733/E230</f>
        <v>635.469899135447</v>
      </c>
      <c r="H230" s="5">
        <f>C230*$E$733/E230</f>
        <v>18.9060198847262</v>
      </c>
      <c r="I230" s="5">
        <f>D230*$E$733/E230</f>
        <v>35.2195755043228</v>
      </c>
      <c r="J230">
        <f>J229+1/12</f>
        <v>1968.41666666665</v>
      </c>
      <c r="K230" s="5">
        <f>LN(B230+C230)</f>
        <v>4.63947498968008</v>
      </c>
      <c r="L230">
        <f>$L$6+J230*$L$7</f>
        <v>4.41094129134547</v>
      </c>
      <c r="M230" s="5">
        <f>SUM(B230:C230)</f>
        <v>103.49</v>
      </c>
      <c r="N230">
        <f>EXP(L230)</f>
        <v>82.3469394962142</v>
      </c>
      <c r="O230">
        <f>-(N230/M230-1)</f>
        <v>0.204300516994741</v>
      </c>
      <c r="P230" s="5">
        <f>LN(E230)</f>
        <v>3.54673968695281</v>
      </c>
      <c r="Q230" s="5">
        <f>LN(C230)</f>
        <v>1.0952733874026</v>
      </c>
    </row>
    <row r="231" spans="1:244">
      <c r="A231">
        <v>1968.07</v>
      </c>
      <c r="B231" s="5">
        <v>100.3</v>
      </c>
      <c r="C231" s="5">
        <v>3.00333</v>
      </c>
      <c r="D231" s="5">
        <v>5.6</v>
      </c>
      <c r="E231" s="5">
        <v>34.9</v>
      </c>
      <c r="F231" s="5">
        <v>5.5</v>
      </c>
      <c r="G231" s="5">
        <f>B231*$E$733/E231</f>
        <v>630.570868194842</v>
      </c>
      <c r="H231" s="5">
        <f>C231*$E$733/E231</f>
        <v>18.8814796169054</v>
      </c>
      <c r="I231" s="5">
        <f>D231*$E$733/E231</f>
        <v>35.2063495702006</v>
      </c>
      <c r="J231">
        <f>J230+1/12</f>
        <v>1968.49999999998</v>
      </c>
      <c r="K231" s="5">
        <f>LN(B231+C231)</f>
        <v>4.63766961181125</v>
      </c>
      <c r="L231">
        <f>$L$6+J231*$L$7</f>
        <v>4.4167392328014</v>
      </c>
      <c r="M231" s="5">
        <f>SUM(B231:C231)</f>
        <v>103.30333</v>
      </c>
      <c r="N231">
        <f>EXP(L231)</f>
        <v>82.8257690018442</v>
      </c>
      <c r="O231">
        <f>-(N231/M231-1)</f>
        <v>0.198227501457657</v>
      </c>
      <c r="P231" s="5">
        <f>LN(E231)</f>
        <v>3.55248682920838</v>
      </c>
      <c r="Q231" s="5">
        <f>LN(C231)</f>
        <v>1.09972167307361</v>
      </c>
    </row>
    <row r="232" spans="1:244">
      <c r="A232">
        <v>1968.08</v>
      </c>
      <c r="B232" s="5">
        <v>98.11</v>
      </c>
      <c r="C232" s="5">
        <v>3.01667</v>
      </c>
      <c r="D232" s="5">
        <v>5.63</v>
      </c>
      <c r="E232" s="5">
        <v>35</v>
      </c>
      <c r="F232" s="5">
        <v>5.42</v>
      </c>
      <c r="G232" s="5">
        <f>B232*$E$733/E232</f>
        <v>615.040377428571</v>
      </c>
      <c r="H232" s="5">
        <f>C232*$E$733/E232</f>
        <v>18.9111594677143</v>
      </c>
      <c r="I232" s="5">
        <f>D232*$E$733/E232</f>
        <v>35.2938265714286</v>
      </c>
      <c r="J232">
        <f>J231+1/12</f>
        <v>1968.58333333332</v>
      </c>
      <c r="K232" s="5">
        <f>LN(B232+C232)</f>
        <v>4.61637388945738</v>
      </c>
      <c r="L232">
        <f>$L$6+J232*$L$7</f>
        <v>4.42253717425737</v>
      </c>
      <c r="M232" s="5">
        <f>SUM(B232:C232)</f>
        <v>101.12667</v>
      </c>
      <c r="N232">
        <f>EXP(L232)</f>
        <v>83.3073827966907</v>
      </c>
      <c r="O232">
        <f>-(N232/M232-1)</f>
        <v>0.176207593934511</v>
      </c>
      <c r="P232" s="5">
        <f>LN(E232)</f>
        <v>3.55534806148941</v>
      </c>
      <c r="Q232" s="5">
        <f>LN(C232)</f>
        <v>1.10415357401549</v>
      </c>
    </row>
    <row r="233" spans="1:244">
      <c r="A233">
        <v>1968.09</v>
      </c>
      <c r="B233" s="5">
        <v>101.3</v>
      </c>
      <c r="C233" s="5">
        <v>3.03</v>
      </c>
      <c r="D233" s="5">
        <v>5.66</v>
      </c>
      <c r="E233" s="5">
        <v>35.1</v>
      </c>
      <c r="F233" s="5">
        <v>5.46</v>
      </c>
      <c r="G233" s="5">
        <f>B233*$E$733/E233</f>
        <v>633.228897435897</v>
      </c>
      <c r="H233" s="5">
        <f>C233*$E$733/E233</f>
        <v>18.9406076923077</v>
      </c>
      <c r="I233" s="5">
        <f>D233*$E$733/E233</f>
        <v>35.3808051282051</v>
      </c>
      <c r="J233">
        <f>J232+1/12</f>
        <v>1968.66666666665</v>
      </c>
      <c r="K233" s="5">
        <f>LN(B233+C233)</f>
        <v>4.64755895247988</v>
      </c>
      <c r="L233">
        <f>$L$6+J233*$L$7</f>
        <v>4.42833511571331</v>
      </c>
      <c r="M233" s="5">
        <f>SUM(B233:C233)</f>
        <v>104.33</v>
      </c>
      <c r="N233">
        <f>EXP(L233)</f>
        <v>83.791797070784</v>
      </c>
      <c r="O233">
        <f>-(N233/M233-1)</f>
        <v>0.196858074659407</v>
      </c>
      <c r="P233" s="5">
        <f>LN(E233)</f>
        <v>3.55820113047182</v>
      </c>
      <c r="Q233" s="5">
        <f>LN(C233)</f>
        <v>1.10856261952128</v>
      </c>
    </row>
    <row r="234" spans="1:244">
      <c r="A234">
        <v>1968.1</v>
      </c>
      <c r="B234" s="5">
        <v>103.8</v>
      </c>
      <c r="C234" s="5">
        <v>3.04333</v>
      </c>
      <c r="D234" s="5">
        <v>5.69333</v>
      </c>
      <c r="E234" s="5">
        <v>35.3</v>
      </c>
      <c r="F234" s="5">
        <v>5.58</v>
      </c>
      <c r="G234" s="5">
        <f>B234*$E$733/E234</f>
        <v>645.180220963173</v>
      </c>
      <c r="H234" s="5">
        <f>C234*$E$733/E234</f>
        <v>18.9161495362606</v>
      </c>
      <c r="I234" s="5">
        <f>D234*$E$733/E234</f>
        <v>35.3875135589235</v>
      </c>
      <c r="J234">
        <f>J233+1/12</f>
        <v>1968.74999999998</v>
      </c>
      <c r="K234" s="5">
        <f>LN(B234+C234)</f>
        <v>4.67136355585788</v>
      </c>
      <c r="L234">
        <f>$L$6+J234*$L$7</f>
        <v>4.43413305716928</v>
      </c>
      <c r="M234" s="5">
        <f>SUM(B234:C234)</f>
        <v>106.84333</v>
      </c>
      <c r="N234">
        <f>EXP(L234)</f>
        <v>84.2790281083054</v>
      </c>
      <c r="O234">
        <f>-(N234/M234-1)</f>
        <v>0.211190552481794</v>
      </c>
      <c r="P234" s="5">
        <f>LN(E234)</f>
        <v>3.56388296393925</v>
      </c>
      <c r="Q234" s="5">
        <f>LN(C234)</f>
        <v>1.11295231064792</v>
      </c>
    </row>
    <row r="235" spans="1:244">
      <c r="A235">
        <v>1968.11</v>
      </c>
      <c r="B235" s="5">
        <v>105.4</v>
      </c>
      <c r="C235" s="5">
        <v>3.05667</v>
      </c>
      <c r="D235" s="5">
        <v>5.72667</v>
      </c>
      <c r="E235" s="5">
        <v>35.4</v>
      </c>
      <c r="F235" s="5">
        <v>5.7</v>
      </c>
      <c r="G235" s="5">
        <f>B235*$E$733/E235</f>
        <v>653.274559322034</v>
      </c>
      <c r="H235" s="5">
        <f>C235*$E$733/E235</f>
        <v>18.9453960838983</v>
      </c>
      <c r="I235" s="5">
        <f>D235*$E$733/E235</f>
        <v>35.4941918466102</v>
      </c>
      <c r="J235">
        <f>J234+1/12</f>
        <v>1968.83333333332</v>
      </c>
      <c r="K235" s="5">
        <f>LN(B235+C235)</f>
        <v>4.68635073837842</v>
      </c>
      <c r="L235">
        <f>$L$6+J235*$L$7</f>
        <v>4.43993099862524</v>
      </c>
      <c r="M235" s="5">
        <f>SUM(B235:C235)</f>
        <v>108.45667</v>
      </c>
      <c r="N235">
        <f>EXP(L235)</f>
        <v>84.7690922881177</v>
      </c>
      <c r="O235">
        <f>-(N235/M235-1)</f>
        <v>0.218405910045756</v>
      </c>
      <c r="P235" s="5">
        <f>LN(E235)</f>
        <v>3.56671182013973</v>
      </c>
      <c r="Q235" s="5">
        <f>LN(C235)</f>
        <v>1.11732608811221</v>
      </c>
    </row>
    <row r="236" spans="1:244">
      <c r="A236">
        <v>1968.12</v>
      </c>
      <c r="B236" s="5">
        <v>106.5</v>
      </c>
      <c r="C236" s="5">
        <v>3.07</v>
      </c>
      <c r="D236" s="5">
        <v>5.76</v>
      </c>
      <c r="E236" s="5">
        <v>35.5</v>
      </c>
      <c r="F236" s="5">
        <v>6.03</v>
      </c>
      <c r="G236" s="5">
        <f>B236*$E$733/E236</f>
        <v>658.233</v>
      </c>
      <c r="H236" s="5">
        <f>C236*$E$733/E236</f>
        <v>18.974416056338</v>
      </c>
      <c r="I236" s="5">
        <f>D236*$E$733/E236</f>
        <v>35.6002073239437</v>
      </c>
      <c r="J236">
        <f>J235+1/12</f>
        <v>1968.91666666665</v>
      </c>
      <c r="K236" s="5">
        <f>LN(B236+C236)</f>
        <v>4.6965636144173</v>
      </c>
      <c r="L236">
        <f>$L$6+J236*$L$7</f>
        <v>4.44572894008118</v>
      </c>
      <c r="M236" s="5">
        <f>SUM(B236:C236)</f>
        <v>109.57</v>
      </c>
      <c r="N236">
        <f>EXP(L236)</f>
        <v>85.2620060843237</v>
      </c>
      <c r="O236">
        <f>-(N236/M236-1)</f>
        <v>0.221848990742688</v>
      </c>
      <c r="P236" s="5">
        <f>LN(E236)</f>
        <v>3.56953269648137</v>
      </c>
      <c r="Q236" s="5">
        <f>LN(C236)</f>
        <v>1.12167756159911</v>
      </c>
    </row>
    <row r="237" spans="1:244">
      <c r="A237">
        <v>1969.01</v>
      </c>
      <c r="B237" s="5">
        <v>102</v>
      </c>
      <c r="C237" s="5">
        <v>3.08</v>
      </c>
      <c r="D237" s="5">
        <v>5.78</v>
      </c>
      <c r="E237" s="5">
        <v>35.6</v>
      </c>
      <c r="F237" s="5">
        <v>6.04</v>
      </c>
      <c r="G237" s="5">
        <f>B237*$E$733/E237</f>
        <v>628.649494382022</v>
      </c>
      <c r="H237" s="5">
        <f>C237*$E$733/E237</f>
        <v>18.9827494382022</v>
      </c>
      <c r="I237" s="5">
        <f>D237*$E$733/E237</f>
        <v>35.6234713483146</v>
      </c>
      <c r="J237">
        <f>J236+1/12</f>
        <v>1968.99999999998</v>
      </c>
      <c r="K237" s="5">
        <f>LN(B237+C237)</f>
        <v>4.65472196481734</v>
      </c>
      <c r="L237">
        <f>$L$6+J237*$L$7</f>
        <v>4.45152688153715</v>
      </c>
      <c r="M237" s="5">
        <f>SUM(B237:C237)</f>
        <v>105.08</v>
      </c>
      <c r="N237">
        <f>EXP(L237)</f>
        <v>85.7577860668263</v>
      </c>
      <c r="O237">
        <f>-(N237/M237-1)</f>
        <v>0.183880985279537</v>
      </c>
      <c r="P237" s="5">
        <f>LN(E237)</f>
        <v>3.57234563785798</v>
      </c>
      <c r="Q237" s="5">
        <f>LN(C237)</f>
        <v>1.12492959698548</v>
      </c>
    </row>
    <row r="238" spans="1:244">
      <c r="A238">
        <v>1969.02</v>
      </c>
      <c r="B238" s="5">
        <v>101.5</v>
      </c>
      <c r="C238" s="5">
        <v>3.09</v>
      </c>
      <c r="D238" s="5">
        <v>5.8</v>
      </c>
      <c r="E238" s="5">
        <v>35.8</v>
      </c>
      <c r="F238" s="5">
        <v>6.19</v>
      </c>
      <c r="G238" s="5">
        <f>B238*$E$733/E238</f>
        <v>622.073086592179</v>
      </c>
      <c r="H238" s="5">
        <f>C238*$E$733/E238</f>
        <v>18.937988547486</v>
      </c>
      <c r="I238" s="5">
        <f>D238*$E$733/E238</f>
        <v>35.5470335195531</v>
      </c>
      <c r="J238">
        <f>J237+1/12</f>
        <v>1969.08333333332</v>
      </c>
      <c r="K238" s="5">
        <f>LN(B238+C238)</f>
        <v>4.65004794476618</v>
      </c>
      <c r="L238">
        <f>$L$6+J238*$L$7</f>
        <v>4.45732482299312</v>
      </c>
      <c r="M238" s="5">
        <f>SUM(B238:C238)</f>
        <v>104.59</v>
      </c>
      <c r="N238">
        <f>EXP(L238)</f>
        <v>86.2564489018718</v>
      </c>
      <c r="O238">
        <f>-(N238/M238-1)</f>
        <v>0.175289713147798</v>
      </c>
      <c r="P238" s="5">
        <f>LN(E238)</f>
        <v>3.57794789340665</v>
      </c>
      <c r="Q238" s="5">
        <f>LN(C238)</f>
        <v>1.12817109090965</v>
      </c>
    </row>
    <row r="239" spans="1:244">
      <c r="A239">
        <v>1969.03</v>
      </c>
      <c r="B239" s="5">
        <v>99.3</v>
      </c>
      <c r="C239" s="5">
        <v>3.1</v>
      </c>
      <c r="D239" s="5">
        <v>5.82</v>
      </c>
      <c r="E239" s="5">
        <v>36.1</v>
      </c>
      <c r="F239" s="5">
        <v>6.3</v>
      </c>
      <c r="G239" s="5">
        <f>B239*$E$733/E239</f>
        <v>603.5321966759</v>
      </c>
      <c r="H239" s="5">
        <f>C239*$E$733/E239</f>
        <v>18.8413878116343</v>
      </c>
      <c r="I239" s="5">
        <f>D239*$E$733/E239</f>
        <v>35.3731861495845</v>
      </c>
      <c r="J239">
        <f>J238+1/12</f>
        <v>1969.16666666665</v>
      </c>
      <c r="K239" s="5">
        <f>LN(B239+C239)</f>
        <v>4.62888671260541</v>
      </c>
      <c r="L239">
        <f>$L$6+J239*$L$7</f>
        <v>4.46312276444905</v>
      </c>
      <c r="M239" s="5">
        <f>SUM(B239:C239)</f>
        <v>102.4</v>
      </c>
      <c r="N239">
        <f>EXP(L239)</f>
        <v>86.7580113526169</v>
      </c>
      <c r="O239">
        <f>-(N239/M239-1)</f>
        <v>0.152753795384601</v>
      </c>
      <c r="P239" s="5">
        <f>LN(E239)</f>
        <v>3.58629286533884</v>
      </c>
      <c r="Q239" s="5">
        <f>LN(C239)</f>
        <v>1.1314021114911</v>
      </c>
    </row>
    <row r="240" spans="1:244">
      <c r="A240">
        <v>1969.04</v>
      </c>
      <c r="B240" s="5">
        <v>101.3</v>
      </c>
      <c r="C240" s="5">
        <v>3.11</v>
      </c>
      <c r="D240" s="5">
        <v>5.82667</v>
      </c>
      <c r="E240" s="5">
        <v>36.3</v>
      </c>
      <c r="F240" s="5">
        <v>6.17</v>
      </c>
      <c r="G240" s="5">
        <f>B240*$E$733/E240</f>
        <v>612.295710743802</v>
      </c>
      <c r="H240" s="5">
        <f>C240*$E$733/E240</f>
        <v>18.7980223140496</v>
      </c>
      <c r="I240" s="5">
        <f>D240*$E$733/E240</f>
        <v>35.2186085776859</v>
      </c>
      <c r="J240">
        <f>J239+1/12</f>
        <v>1969.24999999998</v>
      </c>
      <c r="K240" s="5">
        <f>LN(B240+C240)</f>
        <v>4.64832545630202</v>
      </c>
      <c r="L240">
        <f>$L$6+J240*$L$7</f>
        <v>4.46892070590502</v>
      </c>
      <c r="M240" s="5">
        <f>SUM(B240:C240)</f>
        <v>104.41</v>
      </c>
      <c r="N240">
        <f>EXP(L240)</f>
        <v>87.2624902796998</v>
      </c>
      <c r="O240">
        <f>-(N240/M240-1)</f>
        <v>0.164232446320277</v>
      </c>
      <c r="P240" s="5">
        <f>LN(E240)</f>
        <v>3.5918177412708</v>
      </c>
      <c r="Q240" s="5">
        <f>LN(C240)</f>
        <v>1.13462272619114</v>
      </c>
    </row>
    <row r="241" spans="1:244">
      <c r="A241">
        <v>1969.05</v>
      </c>
      <c r="B241" s="5">
        <v>104.6</v>
      </c>
      <c r="C241" s="5">
        <v>3.12</v>
      </c>
      <c r="D241" s="5">
        <v>5.83333</v>
      </c>
      <c r="E241" s="5">
        <v>36.4</v>
      </c>
      <c r="F241" s="5">
        <v>6.32</v>
      </c>
      <c r="G241" s="5">
        <f>B241*$E$733/E241</f>
        <v>630.505236263736</v>
      </c>
      <c r="H241" s="5">
        <f>C241*$E$733/E241</f>
        <v>18.8066571428571</v>
      </c>
      <c r="I241" s="5">
        <f>D241*$E$733/E241</f>
        <v>35.1619991381868</v>
      </c>
      <c r="J241">
        <f>J240+1/12</f>
        <v>1969.33333333332</v>
      </c>
      <c r="K241" s="5">
        <f>LN(B241+C241)</f>
        <v>4.6795352679434</v>
      </c>
      <c r="L241">
        <f>$L$6+J241*$L$7</f>
        <v>4.47471864736096</v>
      </c>
      <c r="M241" s="5">
        <f>SUM(B241:C241)</f>
        <v>107.72</v>
      </c>
      <c r="N241">
        <f>EXP(L241)</f>
        <v>87.76990264179</v>
      </c>
      <c r="O241">
        <f>-(N241/M241-1)</f>
        <v>0.185203280339863</v>
      </c>
      <c r="P241" s="5">
        <f>LN(E241)</f>
        <v>3.5945687746427</v>
      </c>
      <c r="Q241" s="5">
        <f>LN(C241)</f>
        <v>1.13783300182139</v>
      </c>
    </row>
    <row r="242" spans="1:244">
      <c r="A242">
        <v>1969.06</v>
      </c>
      <c r="B242" s="5">
        <v>99.14</v>
      </c>
      <c r="C242" s="5">
        <v>3.13</v>
      </c>
      <c r="D242" s="5">
        <v>5.84</v>
      </c>
      <c r="E242" s="5">
        <v>36.6</v>
      </c>
      <c r="F242" s="5">
        <v>6.57</v>
      </c>
      <c r="G242" s="5">
        <f>B242*$E$733/E242</f>
        <v>594.328047540983</v>
      </c>
      <c r="H242" s="5">
        <f>C242*$E$733/E242</f>
        <v>18.7638368852459</v>
      </c>
      <c r="I242" s="5">
        <f>D242*$E$733/E242</f>
        <v>35.0098426229508</v>
      </c>
      <c r="J242">
        <f>J241+1/12</f>
        <v>1969.41666666665</v>
      </c>
      <c r="K242" s="5">
        <f>LN(B242+C242)</f>
        <v>4.62761637481792</v>
      </c>
      <c r="L242">
        <f>$L$6+J242*$L$7</f>
        <v>4.48051658881693</v>
      </c>
      <c r="M242" s="5">
        <f>SUM(B242:C242)</f>
        <v>102.27</v>
      </c>
      <c r="N242">
        <f>EXP(L242)</f>
        <v>88.2802654961775</v>
      </c>
      <c r="O242">
        <f>-(N242/M242-1)</f>
        <v>0.136792162939498</v>
      </c>
      <c r="P242" s="5">
        <f>LN(E242)</f>
        <v>3.60004824040732</v>
      </c>
      <c r="Q242" s="5">
        <f>LN(C242)</f>
        <v>1.14103300455206</v>
      </c>
    </row>
    <row r="243" spans="1:244">
      <c r="A243">
        <v>1969.07</v>
      </c>
      <c r="B243" s="5">
        <v>94.71</v>
      </c>
      <c r="C243" s="5">
        <v>3.13667</v>
      </c>
      <c r="D243" s="5">
        <v>5.85667</v>
      </c>
      <c r="E243" s="5">
        <v>36.8</v>
      </c>
      <c r="F243" s="5">
        <v>6.72</v>
      </c>
      <c r="G243" s="5">
        <f>B243*$E$733/E243</f>
        <v>564.685212228261</v>
      </c>
      <c r="H243" s="5">
        <f>C243*$E$733/E243</f>
        <v>18.7016277546196</v>
      </c>
      <c r="I243" s="5">
        <f>D243*$E$733/E243</f>
        <v>34.9189625372283</v>
      </c>
      <c r="J243">
        <f>J242+1/12</f>
        <v>1969.49999999998</v>
      </c>
      <c r="K243" s="5">
        <f>LN(B243+C243)</f>
        <v>4.58340166158185</v>
      </c>
      <c r="L243">
        <f>$L$6+J243*$L$7</f>
        <v>4.48631453027289</v>
      </c>
      <c r="M243" s="5">
        <f>SUM(B243:C243)</f>
        <v>97.84667</v>
      </c>
      <c r="N243">
        <f>EXP(L243)</f>
        <v>88.7935959993296</v>
      </c>
      <c r="O243">
        <f>-(N243/M243-1)</f>
        <v>0.0925230669645726</v>
      </c>
      <c r="P243" s="5">
        <f>LN(E243)</f>
        <v>3.60549784517489</v>
      </c>
      <c r="Q243" s="5">
        <f>LN(C243)</f>
        <v>1.14316172762787</v>
      </c>
    </row>
    <row r="244" spans="1:244">
      <c r="A244">
        <v>1969.08</v>
      </c>
      <c r="B244" s="5">
        <v>94.18</v>
      </c>
      <c r="C244" s="5">
        <v>3.14333</v>
      </c>
      <c r="D244" s="5">
        <v>5.87333</v>
      </c>
      <c r="E244" s="5">
        <v>37</v>
      </c>
      <c r="F244" s="5">
        <v>6.69</v>
      </c>
      <c r="G244" s="5">
        <f>B244*$E$733/E244</f>
        <v>558.489945405405</v>
      </c>
      <c r="H244" s="5">
        <f>C244*$E$733/E244</f>
        <v>18.6400318548649</v>
      </c>
      <c r="I244" s="5">
        <f>D244*$E$733/E244</f>
        <v>34.8290056386486</v>
      </c>
      <c r="J244">
        <f>J243+1/12</f>
        <v>1969.58333333332</v>
      </c>
      <c r="K244" s="5">
        <f>LN(B244+C244)</f>
        <v>4.57803873434596</v>
      </c>
      <c r="L244">
        <f>$L$6+J244*$L$7</f>
        <v>4.49211247172883</v>
      </c>
      <c r="M244" s="5">
        <f>SUM(B244:C244)</f>
        <v>97.32333</v>
      </c>
      <c r="N244">
        <f>EXP(L244)</f>
        <v>89.3099114074744</v>
      </c>
      <c r="O244">
        <f>-(N244/M244-1)</f>
        <v>0.0823381052880704</v>
      </c>
      <c r="P244" s="5">
        <f>LN(E244)</f>
        <v>3.61091791264422</v>
      </c>
      <c r="Q244" s="5">
        <f>LN(C244)</f>
        <v>1.14528274753131</v>
      </c>
    </row>
    <row r="245" spans="1:244">
      <c r="A245">
        <v>1969.09</v>
      </c>
      <c r="B245" s="5">
        <v>94.51</v>
      </c>
      <c r="C245" s="5">
        <v>3.15</v>
      </c>
      <c r="D245" s="5">
        <v>5.89</v>
      </c>
      <c r="E245" s="5">
        <v>37.1</v>
      </c>
      <c r="F245" s="5">
        <v>7.16</v>
      </c>
      <c r="G245" s="5">
        <f>B245*$E$733/E245</f>
        <v>558.936215902965</v>
      </c>
      <c r="H245" s="5">
        <f>C245*$E$733/E245</f>
        <v>18.6292358490566</v>
      </c>
      <c r="I245" s="5">
        <f>D245*$E$733/E245</f>
        <v>34.8337140161725</v>
      </c>
      <c r="J245">
        <f>J244+1/12</f>
        <v>1969.66666666665</v>
      </c>
      <c r="K245" s="5">
        <f>LN(B245+C245)</f>
        <v>4.58149205863351</v>
      </c>
      <c r="L245">
        <f>$L$6+J245*$L$7</f>
        <v>4.4979104131848</v>
      </c>
      <c r="M245" s="5">
        <f>SUM(B245:C245)</f>
        <v>97.66</v>
      </c>
      <c r="N245">
        <f>EXP(L245)</f>
        <v>89.829229077189</v>
      </c>
      <c r="O245">
        <f>-(N245/M245-1)</f>
        <v>0.0801840151834012</v>
      </c>
      <c r="P245" s="5">
        <f>LN(E245)</f>
        <v>3.61361696961339</v>
      </c>
      <c r="Q245" s="5">
        <f>LN(C245)</f>
        <v>1.14740245283754</v>
      </c>
    </row>
    <row r="246" spans="1:244">
      <c r="A246">
        <v>1969.1</v>
      </c>
      <c r="B246" s="5">
        <v>95.52</v>
      </c>
      <c r="C246" s="5">
        <v>3.15333</v>
      </c>
      <c r="D246" s="5">
        <v>5.85333</v>
      </c>
      <c r="E246" s="5">
        <v>37.3</v>
      </c>
      <c r="F246" s="5">
        <v>7.1</v>
      </c>
      <c r="G246" s="5">
        <f>B246*$E$733/E246</f>
        <v>561.88039463807</v>
      </c>
      <c r="H246" s="5">
        <f>C246*$E$733/E246</f>
        <v>18.5489353520107</v>
      </c>
      <c r="I246" s="5">
        <f>D246*$E$733/E246</f>
        <v>34.4312329391421</v>
      </c>
      <c r="J246">
        <f>J245+1/12</f>
        <v>1969.74999999998</v>
      </c>
      <c r="K246" s="5">
        <f>LN(B246+C246)</f>
        <v>4.59181469715943</v>
      </c>
      <c r="L246">
        <f>$L$6+J246*$L$7</f>
        <v>4.50370835464074</v>
      </c>
      <c r="M246" s="5">
        <f>SUM(B246:C246)</f>
        <v>98.67333</v>
      </c>
      <c r="N246">
        <f>EXP(L246)</f>
        <v>90.3515664659651</v>
      </c>
      <c r="O246">
        <f>-(N246/M246-1)</f>
        <v>0.0843365024169643</v>
      </c>
      <c r="P246" s="5">
        <f>LN(E246)</f>
        <v>3.61899332664977</v>
      </c>
      <c r="Q246" s="5">
        <f>LN(C246)</f>
        <v>1.14845903731267</v>
      </c>
    </row>
    <row r="247" spans="1:244">
      <c r="A247">
        <v>1969.11</v>
      </c>
      <c r="B247" s="5">
        <v>96.21</v>
      </c>
      <c r="C247" s="5">
        <v>3.15667</v>
      </c>
      <c r="D247" s="5">
        <v>5.81667</v>
      </c>
      <c r="E247" s="5">
        <v>37.5</v>
      </c>
      <c r="F247" s="5">
        <v>7.14</v>
      </c>
      <c r="G247" s="5">
        <f>B247*$E$733/E247</f>
        <v>562.9208616</v>
      </c>
      <c r="H247" s="5">
        <f>C247*$E$733/E247</f>
        <v>18.4695499032</v>
      </c>
      <c r="I247" s="5">
        <f>D247*$E$733/E247</f>
        <v>34.0331035032</v>
      </c>
      <c r="J247">
        <f>J246+1/12</f>
        <v>1969.83333333332</v>
      </c>
      <c r="K247" s="5">
        <f>LN(B247+C247)</f>
        <v>4.59881674556171</v>
      </c>
      <c r="L247">
        <f>$L$6+J247*$L$7</f>
        <v>4.5095062960967</v>
      </c>
      <c r="M247" s="5">
        <f>SUM(B247:C247)</f>
        <v>99.36667</v>
      </c>
      <c r="N247">
        <f>EXP(L247)</f>
        <v>90.8769411328158</v>
      </c>
      <c r="O247">
        <f>-(N247/M247-1)</f>
        <v>0.0854383956630946</v>
      </c>
      <c r="P247" s="5">
        <f>LN(E247)</f>
        <v>3.62434093297637</v>
      </c>
      <c r="Q247" s="5">
        <f>LN(C247)</f>
        <v>1.14951767449553</v>
      </c>
    </row>
    <row r="248" spans="1:244">
      <c r="A248">
        <v>1969.12</v>
      </c>
      <c r="B248" s="5">
        <v>91.11</v>
      </c>
      <c r="C248" s="5">
        <v>3.16</v>
      </c>
      <c r="D248" s="5">
        <v>5.78</v>
      </c>
      <c r="E248" s="5">
        <v>37.7</v>
      </c>
      <c r="F248" s="5">
        <v>7.65</v>
      </c>
      <c r="G248" s="5">
        <f>B248*$E$733/E248</f>
        <v>530.252949867374</v>
      </c>
      <c r="H248" s="5">
        <f>C248*$E$733/E248</f>
        <v>18.3909485411141</v>
      </c>
      <c r="I248" s="5">
        <f>D248*$E$733/E248</f>
        <v>33.6391400530504</v>
      </c>
      <c r="J248">
        <f>J247+1/12</f>
        <v>1969.91666666665</v>
      </c>
      <c r="K248" s="5">
        <f>LN(B248+C248)</f>
        <v>4.54616300540806</v>
      </c>
      <c r="L248">
        <f>$L$6+J248*$L$7</f>
        <v>4.51530423755267</v>
      </c>
      <c r="M248" s="5">
        <f>SUM(B248:C248)</f>
        <v>94.27</v>
      </c>
      <c r="N248">
        <f>EXP(L248)</f>
        <v>91.4053707388488</v>
      </c>
      <c r="O248">
        <f>-(N248/M248-1)</f>
        <v>0.0303874961403544</v>
      </c>
      <c r="P248" s="5">
        <f>LN(E248)</f>
        <v>3.62966009445396</v>
      </c>
      <c r="Q248" s="5">
        <f>LN(C248)</f>
        <v>1.15057202759882</v>
      </c>
    </row>
    <row r="249" spans="1:244">
      <c r="A249">
        <v>1970.01</v>
      </c>
      <c r="B249" s="5">
        <v>90.31</v>
      </c>
      <c r="C249" s="5">
        <v>3.16333</v>
      </c>
      <c r="D249" s="5">
        <v>5.73</v>
      </c>
      <c r="E249" s="5">
        <v>37.8</v>
      </c>
      <c r="F249" s="5">
        <v>7.79</v>
      </c>
      <c r="G249" s="5">
        <f>B249*$E$733/E249</f>
        <v>524.206545238095</v>
      </c>
      <c r="H249" s="5">
        <f>C249*$E$733/E249</f>
        <v>18.361624302381</v>
      </c>
      <c r="I249" s="5">
        <f>D249*$E$733/E249</f>
        <v>33.2599214285714</v>
      </c>
      <c r="J249">
        <f>J248+1/12</f>
        <v>1969.99999999998</v>
      </c>
      <c r="K249" s="5">
        <f>LN(B249+C249)</f>
        <v>4.53767615496408</v>
      </c>
      <c r="L249">
        <f>$L$6+J249*$L$7</f>
        <v>4.52110217900861</v>
      </c>
      <c r="M249" s="5">
        <f>SUM(B249:C249)</f>
        <v>93.47333</v>
      </c>
      <c r="N249">
        <f>EXP(L249)</f>
        <v>91.9368730478668</v>
      </c>
      <c r="O249">
        <f>-(N249/M249-1)</f>
        <v>0.0164373832849775</v>
      </c>
      <c r="P249" s="5">
        <f>LN(E249)</f>
        <v>3.63230910262554</v>
      </c>
      <c r="Q249" s="5">
        <f>LN(C249)</f>
        <v>1.15162527021239</v>
      </c>
    </row>
    <row r="250" spans="1:244">
      <c r="A250">
        <v>1970.02</v>
      </c>
      <c r="B250" s="5">
        <v>87.16</v>
      </c>
      <c r="C250" s="5">
        <v>3.16667</v>
      </c>
      <c r="D250" s="5">
        <v>5.68</v>
      </c>
      <c r="E250" s="5">
        <v>38</v>
      </c>
      <c r="F250" s="5">
        <v>7.24</v>
      </c>
      <c r="G250" s="5">
        <f>B250*$E$733/E250</f>
        <v>503.259546315789</v>
      </c>
      <c r="H250" s="5">
        <f>C250*$E$733/E250</f>
        <v>18.2842692465789</v>
      </c>
      <c r="I250" s="5">
        <f>D250*$E$733/E250</f>
        <v>32.7961705263158</v>
      </c>
      <c r="J250">
        <f>J249+1/12</f>
        <v>1970.08333333332</v>
      </c>
      <c r="K250" s="5">
        <f>LN(B250+C250)</f>
        <v>4.50343276565327</v>
      </c>
      <c r="L250">
        <f>$L$6+J250*$L$7</f>
        <v>4.52690012046457</v>
      </c>
      <c r="M250" s="5">
        <f>SUM(B250:C250)</f>
        <v>90.32667</v>
      </c>
      <c r="N250">
        <f>EXP(L250)</f>
        <v>92.4714659269733</v>
      </c>
      <c r="O250">
        <f>-(N250/M250-1)</f>
        <v>-0.0237448798563409</v>
      </c>
      <c r="P250" s="5">
        <f>LN(E250)</f>
        <v>3.63758615972639</v>
      </c>
      <c r="Q250" s="5">
        <f>LN(C250)</f>
        <v>1.15268056256941</v>
      </c>
    </row>
    <row r="251" spans="1:244">
      <c r="A251">
        <v>1970.03</v>
      </c>
      <c r="B251" s="5">
        <v>88.65</v>
      </c>
      <c r="C251" s="5">
        <v>3.17</v>
      </c>
      <c r="D251" s="5">
        <v>5.63</v>
      </c>
      <c r="E251" s="5">
        <v>38.2</v>
      </c>
      <c r="F251" s="5">
        <v>7.07</v>
      </c>
      <c r="G251" s="5">
        <f>B251*$E$733/E251</f>
        <v>509.182857329843</v>
      </c>
      <c r="H251" s="5">
        <f>C251*$E$733/E251</f>
        <v>18.2076667539267</v>
      </c>
      <c r="I251" s="5">
        <f>D251*$E$733/E251</f>
        <v>32.3372756544503</v>
      </c>
      <c r="J251">
        <f>J250+1/12</f>
        <v>1970.16666666665</v>
      </c>
      <c r="K251" s="5">
        <f>LN(B251+C251)</f>
        <v>4.51983013882108</v>
      </c>
      <c r="L251">
        <f>$L$6+J251*$L$7</f>
        <v>4.53269806192051</v>
      </c>
      <c r="M251" s="5">
        <f>SUM(B251:C251)</f>
        <v>91.82</v>
      </c>
      <c r="N251">
        <f>EXP(L251)</f>
        <v>93.0091673471545</v>
      </c>
      <c r="O251">
        <f>-(N251/M251-1)</f>
        <v>-0.012951071086414</v>
      </c>
      <c r="P251" s="5">
        <f>LN(E251)</f>
        <v>3.64283551561253</v>
      </c>
      <c r="Q251" s="5">
        <f>LN(C251)</f>
        <v>1.15373158788919</v>
      </c>
    </row>
    <row r="252" spans="1:244">
      <c r="A252">
        <v>1970.04</v>
      </c>
      <c r="B252" s="5">
        <v>85.95</v>
      </c>
      <c r="C252" s="5">
        <v>3.17333</v>
      </c>
      <c r="D252" s="5">
        <v>5.59333</v>
      </c>
      <c r="E252" s="5">
        <v>38.5</v>
      </c>
      <c r="F252" s="5">
        <v>7.39</v>
      </c>
      <c r="G252" s="5">
        <f>B252*$E$733/E252</f>
        <v>489.827933766234</v>
      </c>
      <c r="H252" s="5">
        <f>C252*$E$733/E252</f>
        <v>18.0847664579221</v>
      </c>
      <c r="I252" s="5">
        <f>D252*$E$733/E252</f>
        <v>31.8763150293506</v>
      </c>
      <c r="J252">
        <f>J251+1/12</f>
        <v>1970.24999999998</v>
      </c>
      <c r="K252" s="5">
        <f>LN(B252+C252)</f>
        <v>4.490021140831</v>
      </c>
      <c r="L252">
        <f>$L$6+J252*$L$7</f>
        <v>4.53849600337648</v>
      </c>
      <c r="M252" s="5">
        <f>SUM(B252:C252)</f>
        <v>89.12333</v>
      </c>
      <c r="N252">
        <f>EXP(L252)</f>
        <v>93.5499953839046</v>
      </c>
      <c r="O252">
        <f>-(N252/M252-1)</f>
        <v>-0.0496689854823038</v>
      </c>
      <c r="P252" s="5">
        <f>LN(E252)</f>
        <v>3.65065824129374</v>
      </c>
      <c r="Q252" s="5">
        <f>LN(C252)</f>
        <v>1.15478150971444</v>
      </c>
    </row>
    <row r="253" spans="1:244">
      <c r="A253">
        <v>1970.05</v>
      </c>
      <c r="B253" s="5">
        <v>76.06</v>
      </c>
      <c r="C253" s="5">
        <v>3.17667</v>
      </c>
      <c r="D253" s="5">
        <v>5.55667</v>
      </c>
      <c r="E253" s="5">
        <v>38.6</v>
      </c>
      <c r="F253" s="5">
        <v>7.91</v>
      </c>
      <c r="G253" s="5">
        <f>B253*$E$733/E253</f>
        <v>432.341986010363</v>
      </c>
      <c r="H253" s="5">
        <f>C253*$E$733/E253</f>
        <v>18.0569000354922</v>
      </c>
      <c r="I253" s="5">
        <f>D253*$E$733/E253</f>
        <v>31.5853502945596</v>
      </c>
      <c r="J253">
        <f>J252+1/12</f>
        <v>1970.33333333331</v>
      </c>
      <c r="K253" s="5">
        <f>LN(B253+C253)</f>
        <v>4.37243919671712</v>
      </c>
      <c r="L253">
        <f>$L$6+J253*$L$7</f>
        <v>4.54429394483245</v>
      </c>
      <c r="M253" s="5">
        <f>SUM(B253:C253)</f>
        <v>79.23667</v>
      </c>
      <c r="N253">
        <f>EXP(L253)</f>
        <v>94.0939682178147</v>
      </c>
      <c r="O253">
        <f>-(N253/M253-1)</f>
        <v>-0.187505333298518</v>
      </c>
      <c r="P253" s="5">
        <f>LN(E253)</f>
        <v>3.65325227647079</v>
      </c>
      <c r="Q253" s="5">
        <f>LN(C253)</f>
        <v>1.15583347831539</v>
      </c>
    </row>
    <row r="254" spans="1:244">
      <c r="A254">
        <v>1970.06</v>
      </c>
      <c r="B254" s="5">
        <v>75.59</v>
      </c>
      <c r="C254" s="5">
        <v>3.18</v>
      </c>
      <c r="D254" s="5">
        <v>5.52</v>
      </c>
      <c r="E254" s="5">
        <v>38.8</v>
      </c>
      <c r="F254" s="5">
        <v>7.84</v>
      </c>
      <c r="G254" s="5">
        <f>B254*$E$733/E254</f>
        <v>427.455605412371</v>
      </c>
      <c r="H254" s="5">
        <f>C254*$E$733/E254</f>
        <v>17.9826541237113</v>
      </c>
      <c r="I254" s="5">
        <f>D254*$E$733/E254</f>
        <v>31.2151731958763</v>
      </c>
      <c r="J254">
        <f>J253+1/12</f>
        <v>1970.41666666665</v>
      </c>
      <c r="K254" s="5">
        <f>LN(B254+C254)</f>
        <v>4.36653221371523</v>
      </c>
      <c r="L254">
        <f>$L$6+J254*$L$7</f>
        <v>4.55009188628839</v>
      </c>
      <c r="M254" s="5">
        <f>SUM(B254:C254)</f>
        <v>78.77</v>
      </c>
      <c r="N254">
        <f>EXP(L254)</f>
        <v>94.6411041351923</v>
      </c>
      <c r="O254">
        <f>-(N254/M254-1)</f>
        <v>-0.201486659073153</v>
      </c>
      <c r="P254" s="5">
        <f>LN(E254)</f>
        <v>3.65842024662923</v>
      </c>
      <c r="Q254" s="5">
        <f>LN(C254)</f>
        <v>1.15688119679209</v>
      </c>
    </row>
    <row r="255" spans="1:244">
      <c r="A255">
        <v>1970.07</v>
      </c>
      <c r="B255" s="5">
        <v>75.72</v>
      </c>
      <c r="C255" s="5">
        <v>3.18333</v>
      </c>
      <c r="D255" s="5">
        <v>5.46667</v>
      </c>
      <c r="E255" s="5">
        <v>39</v>
      </c>
      <c r="F255" s="5">
        <v>7.46</v>
      </c>
      <c r="G255" s="5">
        <f>B255*$E$733/E255</f>
        <v>425.994895384615</v>
      </c>
      <c r="H255" s="5">
        <f>C255*$E$733/E255</f>
        <v>17.9091697084615</v>
      </c>
      <c r="I255" s="5">
        <f>D255*$E$733/E255</f>
        <v>30.7550649069231</v>
      </c>
      <c r="J255">
        <f>J254+1/12</f>
        <v>1970.49999999998</v>
      </c>
      <c r="K255" s="5">
        <f>LN(B255+C255)</f>
        <v>4.3682234322844</v>
      </c>
      <c r="L255">
        <f>$L$6+J255*$L$7</f>
        <v>4.55588982774435</v>
      </c>
      <c r="M255" s="5">
        <f>SUM(B255:C255)</f>
        <v>78.90333</v>
      </c>
      <c r="N255">
        <f>EXP(L255)</f>
        <v>95.1914215286837</v>
      </c>
      <c r="O255">
        <f>-(N255/M255-1)</f>
        <v>-0.206430977357783</v>
      </c>
      <c r="P255" s="5">
        <f>LN(E255)</f>
        <v>3.66356164612965</v>
      </c>
      <c r="Q255" s="5">
        <f>LN(C255)</f>
        <v>1.15792781870356</v>
      </c>
    </row>
    <row r="256" spans="1:244">
      <c r="A256">
        <v>1970.08</v>
      </c>
      <c r="B256" s="5">
        <v>77.92</v>
      </c>
      <c r="C256" s="5">
        <v>3.18667</v>
      </c>
      <c r="D256" s="5">
        <v>5.41333</v>
      </c>
      <c r="E256" s="5">
        <v>39</v>
      </c>
      <c r="F256" s="5">
        <v>7.53</v>
      </c>
      <c r="G256" s="5">
        <f>B256*$E$733/E256</f>
        <v>438.371926153846</v>
      </c>
      <c r="H256" s="5">
        <f>C256*$E$733/E256</f>
        <v>17.9279602915385</v>
      </c>
      <c r="I256" s="5">
        <f>D256*$E$733/E256</f>
        <v>30.45497817</v>
      </c>
      <c r="J256">
        <f>J255+1/12</f>
        <v>1970.58333333331</v>
      </c>
      <c r="K256" s="5">
        <f>LN(B256+C256)</f>
        <v>4.39576520188254</v>
      </c>
      <c r="L256">
        <f>$L$6+J256*$L$7</f>
        <v>4.56168776920029</v>
      </c>
      <c r="M256" s="5">
        <f>SUM(B256:C256)</f>
        <v>81.10667</v>
      </c>
      <c r="N256">
        <f>EXP(L256)</f>
        <v>95.7449388978737</v>
      </c>
      <c r="O256">
        <f>-(N256/M256-1)</f>
        <v>-0.180481690320582</v>
      </c>
      <c r="P256" s="5">
        <f>LN(E256)</f>
        <v>3.66356164612965</v>
      </c>
      <c r="Q256" s="5">
        <f>LN(C256)</f>
        <v>1.15897648441976</v>
      </c>
    </row>
    <row r="257" spans="1:244">
      <c r="A257">
        <v>1970.09</v>
      </c>
      <c r="B257" s="5">
        <v>82.58</v>
      </c>
      <c r="C257" s="5">
        <v>3.19</v>
      </c>
      <c r="D257" s="5">
        <v>5.36</v>
      </c>
      <c r="E257" s="5">
        <v>39.2</v>
      </c>
      <c r="F257" s="5">
        <v>7.39</v>
      </c>
      <c r="G257" s="5">
        <f>B257*$E$733/E257</f>
        <v>462.218377040816</v>
      </c>
      <c r="H257" s="5">
        <f>C257*$E$733/E257</f>
        <v>17.8551298469388</v>
      </c>
      <c r="I257" s="5">
        <f>D257*$E$733/E257</f>
        <v>30.0010959183673</v>
      </c>
      <c r="J257">
        <f>J256+1/12</f>
        <v>1970.66666666665</v>
      </c>
      <c r="K257" s="5">
        <f>LN(B257+C257)</f>
        <v>4.45166929500233</v>
      </c>
      <c r="L257">
        <f>$L$6+J257*$L$7</f>
        <v>4.56748571065626</v>
      </c>
      <c r="M257" s="5">
        <f>SUM(B257:C257)</f>
        <v>85.77</v>
      </c>
      <c r="N257">
        <f>EXP(L257)</f>
        <v>96.301674849929</v>
      </c>
      <c r="O257">
        <f>-(N257/M257-1)</f>
        <v>-0.122789726593552</v>
      </c>
      <c r="P257" s="5">
        <f>LN(E257)</f>
        <v>3.66867674679642</v>
      </c>
      <c r="Q257" s="5">
        <f>LN(C257)</f>
        <v>1.16002091679675</v>
      </c>
    </row>
    <row r="258" spans="1:244">
      <c r="A258">
        <v>1970.1</v>
      </c>
      <c r="B258" s="5">
        <v>84.37</v>
      </c>
      <c r="C258" s="5">
        <v>3.17333</v>
      </c>
      <c r="D258" s="5">
        <v>5.28333</v>
      </c>
      <c r="E258" s="5">
        <v>39.4</v>
      </c>
      <c r="F258" s="5">
        <v>7.33</v>
      </c>
      <c r="G258" s="5">
        <f>B258*$E$733/E258</f>
        <v>469.840255583756</v>
      </c>
      <c r="H258" s="5">
        <f>C258*$E$733/E258</f>
        <v>17.6716626555838</v>
      </c>
      <c r="I258" s="5">
        <f>D258*$E$733/E258</f>
        <v>29.4218456505076</v>
      </c>
      <c r="J258">
        <f>J257+1/12</f>
        <v>1970.74999999998</v>
      </c>
      <c r="K258" s="5">
        <f>LN(B258+C258)</f>
        <v>4.47213387079251</v>
      </c>
      <c r="L258">
        <f>$L$6+J258*$L$7</f>
        <v>4.57328365211222</v>
      </c>
      <c r="M258" s="5">
        <f>SUM(B258:C258)</f>
        <v>87.54333</v>
      </c>
      <c r="N258">
        <f>EXP(L258)</f>
        <v>96.8616481002047</v>
      </c>
      <c r="O258">
        <f>-(N258/M258-1)</f>
        <v>-0.106442353748764</v>
      </c>
      <c r="P258" s="5">
        <f>LN(E258)</f>
        <v>3.67376581630389</v>
      </c>
      <c r="Q258" s="5">
        <f>LN(C258)</f>
        <v>1.15478150971444</v>
      </c>
    </row>
    <row r="259" spans="1:244">
      <c r="A259">
        <v>1970.11</v>
      </c>
      <c r="B259" s="5">
        <v>84.28</v>
      </c>
      <c r="C259" s="5">
        <v>3.15667</v>
      </c>
      <c r="D259" s="5">
        <v>5.20667</v>
      </c>
      <c r="E259" s="5">
        <v>39.6</v>
      </c>
      <c r="F259" s="5">
        <v>6.84</v>
      </c>
      <c r="G259" s="5">
        <f>B259*$E$733/E259</f>
        <v>466.968663636364</v>
      </c>
      <c r="H259" s="5">
        <f>C259*$E$733/E259</f>
        <v>17.490104075</v>
      </c>
      <c r="I259" s="5">
        <f>D259*$E$733/E259</f>
        <v>28.8485018022727</v>
      </c>
      <c r="J259">
        <f>J258+1/12</f>
        <v>1970.83333333331</v>
      </c>
      <c r="K259" s="5">
        <f>LN(B259+C259)</f>
        <v>4.47091475988601</v>
      </c>
      <c r="L259">
        <f>$L$6+J259*$L$7</f>
        <v>4.57908159356816</v>
      </c>
      <c r="M259" s="5">
        <f>SUM(B259:C259)</f>
        <v>87.43667</v>
      </c>
      <c r="N259">
        <f>EXP(L259)</f>
        <v>97.4248774728817</v>
      </c>
      <c r="O259">
        <f>-(N259/M259-1)</f>
        <v>-0.114233621578701</v>
      </c>
      <c r="P259" s="5">
        <f>LN(E259)</f>
        <v>3.67882911826043</v>
      </c>
      <c r="Q259" s="5">
        <f>LN(C259)</f>
        <v>1.14951767449553</v>
      </c>
    </row>
    <row r="260" spans="1:244">
      <c r="A260">
        <v>1970.12</v>
      </c>
      <c r="B260" s="5">
        <v>90.05</v>
      </c>
      <c r="C260" s="5">
        <v>3.14</v>
      </c>
      <c r="D260" s="5">
        <v>5.13</v>
      </c>
      <c r="E260" s="5">
        <v>39.8</v>
      </c>
      <c r="F260" s="5">
        <v>6.39</v>
      </c>
      <c r="G260" s="5">
        <f>B260*$E$733/E260</f>
        <v>496.43116959799</v>
      </c>
      <c r="H260" s="5">
        <f>C260*$E$733/E260</f>
        <v>17.3103150753769</v>
      </c>
      <c r="I260" s="5">
        <f>D260*$E$733/E260</f>
        <v>28.2808650753769</v>
      </c>
      <c r="J260">
        <f>J259+1/12</f>
        <v>1970.91666666665</v>
      </c>
      <c r="K260" s="5">
        <f>LN(B260+C260)</f>
        <v>4.53464041979756</v>
      </c>
      <c r="L260">
        <f>$L$6+J260*$L$7</f>
        <v>4.58487953502413</v>
      </c>
      <c r="M260" s="5">
        <f>SUM(B260:C260)</f>
        <v>93.19</v>
      </c>
      <c r="N260">
        <f>EXP(L260)</f>
        <v>97.9913819016076</v>
      </c>
      <c r="O260">
        <f>-(N260/M260-1)</f>
        <v>-0.0515225013585969</v>
      </c>
      <c r="P260" s="5">
        <f>LN(E260)</f>
        <v>3.68386691229039</v>
      </c>
      <c r="Q260" s="5">
        <f>LN(C260)</f>
        <v>1.14422279992016</v>
      </c>
    </row>
    <row r="261" spans="1:244">
      <c r="A261">
        <v>1971.01</v>
      </c>
      <c r="B261" s="5">
        <v>93.49</v>
      </c>
      <c r="C261" s="5">
        <v>3.13</v>
      </c>
      <c r="D261" s="5">
        <v>5.16</v>
      </c>
      <c r="E261" s="5">
        <v>39.8</v>
      </c>
      <c r="F261" s="5">
        <v>6.24</v>
      </c>
      <c r="G261" s="5">
        <f>B261*$E$733/E261</f>
        <v>515.395336432161</v>
      </c>
      <c r="H261" s="5">
        <f>C261*$E$733/E261</f>
        <v>17.2551866834171</v>
      </c>
      <c r="I261" s="5">
        <f>D261*$E$733/E261</f>
        <v>28.4462502512563</v>
      </c>
      <c r="J261">
        <f>J260+1/12</f>
        <v>1970.99999999998</v>
      </c>
      <c r="K261" s="5">
        <f>LN(B261+C261)</f>
        <v>4.57078575912626</v>
      </c>
      <c r="L261">
        <f>$L$6+J261*$L$7</f>
        <v>4.59067747648007</v>
      </c>
      <c r="M261" s="5">
        <f>SUM(B261:C261)</f>
        <v>96.62</v>
      </c>
      <c r="N261">
        <f>EXP(L261)</f>
        <v>98.561180430114</v>
      </c>
      <c r="O261">
        <f>-(N261/M261-1)</f>
        <v>-0.0200908759067893</v>
      </c>
      <c r="P261" s="5">
        <f>LN(E261)</f>
        <v>3.68386691229039</v>
      </c>
      <c r="Q261" s="5">
        <f>LN(C261)</f>
        <v>1.14103300455206</v>
      </c>
    </row>
    <row r="262" spans="1:244">
      <c r="A262">
        <v>1971.02</v>
      </c>
      <c r="B262" s="5">
        <v>97.11</v>
      </c>
      <c r="C262" s="5">
        <v>3.12</v>
      </c>
      <c r="D262" s="5">
        <v>5.19</v>
      </c>
      <c r="E262" s="5">
        <v>39.9</v>
      </c>
      <c r="F262" s="5">
        <v>6.11</v>
      </c>
      <c r="G262" s="5">
        <f>B262*$E$733/E262</f>
        <v>534.010080451128</v>
      </c>
      <c r="H262" s="5">
        <f>C262*$E$733/E262</f>
        <v>17.1569503759398</v>
      </c>
      <c r="I262" s="5">
        <f>D262*$E$733/E262</f>
        <v>28.5399270676692</v>
      </c>
      <c r="J262">
        <f>J261+1/12</f>
        <v>1971.08333333331</v>
      </c>
      <c r="K262" s="5">
        <f>LN(B262+C262)</f>
        <v>4.60746754503677</v>
      </c>
      <c r="L262">
        <f>$L$6+J262*$L$7</f>
        <v>4.59647541793603</v>
      </c>
      <c r="M262" s="5">
        <f>SUM(B262:C262)</f>
        <v>100.23</v>
      </c>
      <c r="N262">
        <f>EXP(L262)</f>
        <v>99.1342922128786</v>
      </c>
      <c r="O262">
        <f>-(N262/M262-1)</f>
        <v>0.0109319344220429</v>
      </c>
      <c r="P262" s="5">
        <f>LN(E262)</f>
        <v>3.68637632389582</v>
      </c>
      <c r="Q262" s="5">
        <f>LN(C262)</f>
        <v>1.13783300182139</v>
      </c>
    </row>
    <row r="263" spans="1:244">
      <c r="A263">
        <v>1971.03</v>
      </c>
      <c r="B263" s="5">
        <v>99.6</v>
      </c>
      <c r="C263" s="5">
        <v>3.11</v>
      </c>
      <c r="D263" s="5">
        <v>5.22</v>
      </c>
      <c r="E263" s="5">
        <v>40</v>
      </c>
      <c r="F263" s="5">
        <v>5.7</v>
      </c>
      <c r="G263" s="5">
        <f>B263*$E$733/E263</f>
        <v>546.33339</v>
      </c>
      <c r="H263" s="5">
        <f>C263*$E$733/E263</f>
        <v>17.05920525</v>
      </c>
      <c r="I263" s="5">
        <f>D263*$E$733/E263</f>
        <v>28.6331355</v>
      </c>
      <c r="J263">
        <f>J262+1/12</f>
        <v>1971.16666666665</v>
      </c>
      <c r="K263" s="5">
        <f>LN(B263+C263)</f>
        <v>4.63190948317771</v>
      </c>
      <c r="L263">
        <f>$L$6+J263*$L$7</f>
        <v>4.602273359392</v>
      </c>
      <c r="M263" s="5">
        <f>SUM(B263:C263)</f>
        <v>102.71</v>
      </c>
      <c r="N263">
        <f>EXP(L263)</f>
        <v>99.7107365157502</v>
      </c>
      <c r="O263">
        <f>-(N263/M263-1)</f>
        <v>0.0292012801504213</v>
      </c>
      <c r="P263" s="5">
        <f>LN(E263)</f>
        <v>3.68887945411394</v>
      </c>
      <c r="Q263" s="5">
        <f>LN(C263)</f>
        <v>1.13462272619114</v>
      </c>
    </row>
    <row r="264" spans="1:244">
      <c r="A264">
        <v>1971.04</v>
      </c>
      <c r="B264" s="5">
        <v>103</v>
      </c>
      <c r="C264" s="5">
        <v>3.10667</v>
      </c>
      <c r="D264" s="5">
        <v>5.25333</v>
      </c>
      <c r="E264" s="5">
        <v>40.1</v>
      </c>
      <c r="F264" s="5">
        <v>5.83</v>
      </c>
      <c r="G264" s="5">
        <f>B264*$E$733/E264</f>
        <v>563.574389027431</v>
      </c>
      <c r="H264" s="5">
        <f>C264*$E$733/E264</f>
        <v>16.9984431763092</v>
      </c>
      <c r="I264" s="5">
        <f>D264*$E$733/E264</f>
        <v>28.7440994670823</v>
      </c>
      <c r="J264">
        <f>J263+1/12</f>
        <v>1971.24999999998</v>
      </c>
      <c r="K264" s="5">
        <f>LN(B264+C264)</f>
        <v>4.66444490886549</v>
      </c>
      <c r="L264">
        <f>$L$6+J264*$L$7</f>
        <v>4.60807130084794</v>
      </c>
      <c r="M264" s="5">
        <f>SUM(B264:C264)</f>
        <v>106.10667</v>
      </c>
      <c r="N264">
        <f>EXP(L264)</f>
        <v>100.290532716604</v>
      </c>
      <c r="O264">
        <f>-(N264/M264-1)</f>
        <v>0.0548140591293277</v>
      </c>
      <c r="P264" s="5">
        <f>LN(E264)</f>
        <v>3.69137633431252</v>
      </c>
      <c r="Q264" s="5">
        <f>LN(C264)</f>
        <v>1.13355141299019</v>
      </c>
    </row>
    <row r="265" spans="1:244">
      <c r="A265">
        <v>1971.05</v>
      </c>
      <c r="B265" s="5">
        <v>101.6</v>
      </c>
      <c r="C265" s="5">
        <v>3.10333</v>
      </c>
      <c r="D265" s="5">
        <v>5.28667</v>
      </c>
      <c r="E265" s="5">
        <v>40.3</v>
      </c>
      <c r="F265" s="5">
        <v>6.39</v>
      </c>
      <c r="G265" s="5">
        <f>B265*$E$733/E265</f>
        <v>553.155275434243</v>
      </c>
      <c r="H265" s="5">
        <f>C265*$E$733/E265</f>
        <v>16.8958992215881</v>
      </c>
      <c r="I265" s="5">
        <f>D265*$E$733/E265</f>
        <v>28.7829665352357</v>
      </c>
      <c r="J265">
        <f>J264+1/12</f>
        <v>1971.33333333331</v>
      </c>
      <c r="K265" s="5">
        <f>LN(B265+C265)</f>
        <v>4.65113092252831</v>
      </c>
      <c r="L265">
        <f>$L$6+J265*$L$7</f>
        <v>4.61386924230391</v>
      </c>
      <c r="M265" s="5">
        <f>SUM(B265:C265)</f>
        <v>104.70333</v>
      </c>
      <c r="N265">
        <f>EXP(L265)</f>
        <v>100.873700306002</v>
      </c>
      <c r="O265">
        <f>-(N265/M265-1)</f>
        <v>0.0365760066465725</v>
      </c>
      <c r="P265" s="5">
        <f>LN(E265)</f>
        <v>3.69635146895264</v>
      </c>
      <c r="Q265" s="5">
        <f>LN(C265)</f>
        <v>1.13247572850643</v>
      </c>
    </row>
    <row r="266" spans="1:244">
      <c r="A266">
        <v>1971.06</v>
      </c>
      <c r="B266" s="5">
        <v>99.72</v>
      </c>
      <c r="C266" s="5">
        <v>3.1</v>
      </c>
      <c r="D266" s="5">
        <v>5.32</v>
      </c>
      <c r="E266" s="5">
        <v>40.6</v>
      </c>
      <c r="F266" s="5">
        <v>6.52</v>
      </c>
      <c r="G266" s="5">
        <f>B266*$E$733/E266</f>
        <v>538.908002955665</v>
      </c>
      <c r="H266" s="5">
        <f>C266*$E$733/E266</f>
        <v>16.7530566502463</v>
      </c>
      <c r="I266" s="5">
        <f>D266*$E$733/E266</f>
        <v>28.7504068965517</v>
      </c>
      <c r="J266">
        <f>J265+1/12</f>
        <v>1971.41666666665</v>
      </c>
      <c r="K266" s="5">
        <f>LN(B266+C266)</f>
        <v>4.63297988662736</v>
      </c>
      <c r="L266">
        <f>$L$6+J266*$L$7</f>
        <v>4.61966718375984</v>
      </c>
      <c r="M266" s="5">
        <f>SUM(B266:C266)</f>
        <v>102.82</v>
      </c>
      <c r="N266">
        <f>EXP(L266)</f>
        <v>101.460258887827</v>
      </c>
      <c r="O266">
        <f>-(N266/M266-1)</f>
        <v>0.0132244807641758</v>
      </c>
      <c r="P266" s="5">
        <f>LN(E266)</f>
        <v>3.70376806660769</v>
      </c>
      <c r="Q266" s="5">
        <f>LN(C266)</f>
        <v>1.1314021114911</v>
      </c>
    </row>
    <row r="267" spans="1:244">
      <c r="A267">
        <v>1971.07</v>
      </c>
      <c r="B267" s="5">
        <v>99</v>
      </c>
      <c r="C267" s="5">
        <v>3.09667</v>
      </c>
      <c r="D267" s="5">
        <v>5.35667</v>
      </c>
      <c r="E267" s="5">
        <v>40.7</v>
      </c>
      <c r="F267" s="5">
        <v>6.73</v>
      </c>
      <c r="G267" s="5">
        <f>B267*$E$733/E267</f>
        <v>533.702432432432</v>
      </c>
      <c r="H267" s="5">
        <f>C267*$E$733/E267</f>
        <v>16.6939425398034</v>
      </c>
      <c r="I267" s="5">
        <f>D267*$E$733/E267</f>
        <v>28.8774526135135</v>
      </c>
      <c r="J267">
        <f>J266+1/12</f>
        <v>1971.49999999998</v>
      </c>
      <c r="K267" s="5">
        <f>LN(B267+C267)</f>
        <v>4.62592010955548</v>
      </c>
      <c r="L267">
        <f>$L$6+J267*$L$7</f>
        <v>4.62546512521581</v>
      </c>
      <c r="M267" s="5">
        <f>SUM(B267:C267)</f>
        <v>102.09667</v>
      </c>
      <c r="N267">
        <f>EXP(L267)</f>
        <v>102.050228179969</v>
      </c>
      <c r="O267">
        <f>-(N267/M267-1)</f>
        <v>0.000454880849994899</v>
      </c>
      <c r="P267" s="5">
        <f>LN(E267)</f>
        <v>3.70622809244855</v>
      </c>
      <c r="Q267" s="5">
        <f>LN(C267)</f>
        <v>1.13032734058332</v>
      </c>
    </row>
    <row r="268" spans="1:244">
      <c r="A268">
        <v>1971.08</v>
      </c>
      <c r="B268" s="5">
        <v>97.24</v>
      </c>
      <c r="C268" s="5">
        <v>3.09333</v>
      </c>
      <c r="D268" s="5">
        <v>5.39333</v>
      </c>
      <c r="E268" s="5">
        <v>40.8</v>
      </c>
      <c r="F268" s="5">
        <v>6.58</v>
      </c>
      <c r="G268" s="5">
        <f>B268*$E$733/E268</f>
        <v>522.92955</v>
      </c>
      <c r="H268" s="5">
        <f>C268*$E$733/E268</f>
        <v>16.6350644272059</v>
      </c>
      <c r="I268" s="5">
        <f>D268*$E$733/E268</f>
        <v>29.0038217801471</v>
      </c>
      <c r="J268">
        <f>J267+1/12</f>
        <v>1971.58333333331</v>
      </c>
      <c r="K268" s="5">
        <f>LN(B268+C268)</f>
        <v>4.60849794285817</v>
      </c>
      <c r="L268">
        <f>$L$6+J268*$L$7</f>
        <v>4.63126306667178</v>
      </c>
      <c r="M268" s="5">
        <f>SUM(B268:C268)</f>
        <v>100.33333</v>
      </c>
      <c r="N268">
        <f>EXP(L268)</f>
        <v>102.64362801496</v>
      </c>
      <c r="O268">
        <f>-(N268/M268-1)</f>
        <v>-0.0230262268277144</v>
      </c>
      <c r="P268" s="5">
        <f>LN(E268)</f>
        <v>3.70868208141012</v>
      </c>
      <c r="Q268" s="5">
        <f>LN(C268)</f>
        <v>1.12924818054321</v>
      </c>
    </row>
    <row r="269" spans="1:244">
      <c r="A269">
        <v>1971.09</v>
      </c>
      <c r="B269" s="5">
        <v>99.4</v>
      </c>
      <c r="C269" s="5">
        <v>3.09</v>
      </c>
      <c r="D269" s="5">
        <v>5.43</v>
      </c>
      <c r="E269" s="5">
        <v>40.8</v>
      </c>
      <c r="F269" s="5">
        <v>6.14</v>
      </c>
      <c r="G269" s="5">
        <f>B269*$E$733/E269</f>
        <v>534.545426470588</v>
      </c>
      <c r="H269" s="5">
        <f>C269*$E$733/E269</f>
        <v>16.6171566176471</v>
      </c>
      <c r="I269" s="5">
        <f>D269*$E$733/E269</f>
        <v>29.2010227941176</v>
      </c>
      <c r="J269">
        <f>J268+1/12</f>
        <v>1971.66666666665</v>
      </c>
      <c r="K269" s="5">
        <f>LN(B269+C269)</f>
        <v>4.62976523284347</v>
      </c>
      <c r="L269">
        <f>$L$6+J269*$L$7</f>
        <v>4.63706100812772</v>
      </c>
      <c r="M269" s="5">
        <f>SUM(B269:C269)</f>
        <v>102.49</v>
      </c>
      <c r="N269">
        <f>EXP(L269)</f>
        <v>103.240478340657</v>
      </c>
      <c r="O269">
        <f>-(N269/M269-1)</f>
        <v>-0.00732245429463285</v>
      </c>
      <c r="P269" s="5">
        <f>LN(E269)</f>
        <v>3.70868208141012</v>
      </c>
      <c r="Q269" s="5">
        <f>LN(C269)</f>
        <v>1.12817109090965</v>
      </c>
    </row>
    <row r="270" spans="1:244">
      <c r="A270">
        <v>1971.1</v>
      </c>
      <c r="B270" s="5">
        <v>97.29</v>
      </c>
      <c r="C270" s="5">
        <v>3.08333</v>
      </c>
      <c r="D270" s="5">
        <v>5.52</v>
      </c>
      <c r="E270" s="5">
        <v>40.9</v>
      </c>
      <c r="F270" s="5">
        <v>5.93</v>
      </c>
      <c r="G270" s="5">
        <f>B270*$E$733/E270</f>
        <v>521.919222249389</v>
      </c>
      <c r="H270" s="5">
        <f>C270*$E$733/E270</f>
        <v>16.5407461767726</v>
      </c>
      <c r="I270" s="5">
        <f>D270*$E$733/E270</f>
        <v>29.6124381418093</v>
      </c>
      <c r="J270">
        <f>J269+1/12</f>
        <v>1971.74999999998</v>
      </c>
      <c r="K270" s="5">
        <f>LN(B270+C270)</f>
        <v>4.60889653451955</v>
      </c>
      <c r="L270">
        <f>$L$6+J270*$L$7</f>
        <v>4.64285894958368</v>
      </c>
      <c r="M270" s="5">
        <f>SUM(B270:C270)</f>
        <v>100.37333</v>
      </c>
      <c r="N270">
        <f>EXP(L270)</f>
        <v>103.840799220917</v>
      </c>
      <c r="O270">
        <f>-(N270/M270-1)</f>
        <v>-0.0345457226627544</v>
      </c>
      <c r="P270" s="5">
        <f>LN(E270)</f>
        <v>3.71113006304876</v>
      </c>
      <c r="Q270" s="5">
        <f>LN(C270)</f>
        <v>1.12601018177456</v>
      </c>
    </row>
    <row r="271" spans="1:244">
      <c r="A271">
        <v>1971.11</v>
      </c>
      <c r="B271" s="5">
        <v>92.78</v>
      </c>
      <c r="C271" s="5">
        <v>3.07667</v>
      </c>
      <c r="D271" s="5">
        <v>5.61</v>
      </c>
      <c r="E271" s="5">
        <v>40.9</v>
      </c>
      <c r="F271" s="5">
        <v>5.81</v>
      </c>
      <c r="G271" s="5">
        <f>B271*$E$733/E271</f>
        <v>497.72500195599</v>
      </c>
      <c r="H271" s="5">
        <f>C271*$E$733/E271</f>
        <v>16.5050181264059</v>
      </c>
      <c r="I271" s="5">
        <f>D271*$E$733/E271</f>
        <v>30.0952496332518</v>
      </c>
      <c r="J271">
        <f>J270+1/12</f>
        <v>1971.83333333331</v>
      </c>
      <c r="K271" s="5">
        <f>LN(B271+C271)</f>
        <v>4.56285405496828</v>
      </c>
      <c r="L271">
        <f>$L$6+J271*$L$7</f>
        <v>4.64865689103962</v>
      </c>
      <c r="M271" s="5">
        <f>SUM(B271:C271)</f>
        <v>95.85667</v>
      </c>
      <c r="N271">
        <f>EXP(L271)</f>
        <v>104.444610836253</v>
      </c>
      <c r="O271">
        <f>-(N271/M271-1)</f>
        <v>-0.0895914789889212</v>
      </c>
      <c r="P271" s="5">
        <f>LN(E271)</f>
        <v>3.71113006304876</v>
      </c>
      <c r="Q271" s="5">
        <f>LN(C271)</f>
        <v>1.12384784326968</v>
      </c>
    </row>
    <row r="272" spans="1:244">
      <c r="A272">
        <v>1971.12</v>
      </c>
      <c r="B272" s="5">
        <v>99.17</v>
      </c>
      <c r="C272" s="5">
        <v>3.07</v>
      </c>
      <c r="D272" s="5">
        <v>5.7</v>
      </c>
      <c r="E272" s="5">
        <v>41.1</v>
      </c>
      <c r="F272" s="5">
        <v>5.93</v>
      </c>
      <c r="G272" s="5">
        <f>B272*$E$733/E272</f>
        <v>529.415787591241</v>
      </c>
      <c r="H272" s="5">
        <f>C272*$E$733/E272</f>
        <v>16.3890941605839</v>
      </c>
      <c r="I272" s="5">
        <f>D272*$E$733/E272</f>
        <v>30.4292627737226</v>
      </c>
      <c r="J272">
        <f>J271+1/12</f>
        <v>1971.91666666665</v>
      </c>
      <c r="K272" s="5">
        <f>LN(B272+C272)</f>
        <v>4.62732299062922</v>
      </c>
      <c r="L272">
        <f>$L$6+J272*$L$7</f>
        <v>4.65445483249559</v>
      </c>
      <c r="M272" s="5">
        <f>SUM(B272:C272)</f>
        <v>102.24</v>
      </c>
      <c r="N272">
        <f>EXP(L272)</f>
        <v>105.051933484534</v>
      </c>
      <c r="O272">
        <f>-(N272/M272-1)</f>
        <v>-0.0275032617814364</v>
      </c>
      <c r="P272" s="5">
        <f>LN(E272)</f>
        <v>3.71600812150219</v>
      </c>
      <c r="Q272" s="5">
        <f>LN(C272)</f>
        <v>1.12167756159911</v>
      </c>
    </row>
    <row r="273" spans="1:244">
      <c r="A273">
        <v>1972.01</v>
      </c>
      <c r="B273" s="5">
        <v>103.3</v>
      </c>
      <c r="C273" s="5">
        <v>3.07</v>
      </c>
      <c r="D273" s="5">
        <v>5.73667</v>
      </c>
      <c r="E273" s="5">
        <v>41.1</v>
      </c>
      <c r="F273" s="5">
        <v>5.95</v>
      </c>
      <c r="G273" s="5">
        <f>B273*$E$733/E273</f>
        <v>551.463656934306</v>
      </c>
      <c r="H273" s="5">
        <f>C273*$E$733/E273</f>
        <v>16.3890941605839</v>
      </c>
      <c r="I273" s="5">
        <f>D273*$E$733/E273</f>
        <v>30.6250243642336</v>
      </c>
      <c r="J273">
        <f>J272+1/12</f>
        <v>1971.99999999998</v>
      </c>
      <c r="K273" s="5">
        <f>LN(B273+C273)</f>
        <v>4.66692358226357</v>
      </c>
      <c r="L273">
        <f>$L$6+J273*$L$7</f>
        <v>4.66025277395156</v>
      </c>
      <c r="M273" s="5">
        <f>SUM(B273:C273)</f>
        <v>106.37</v>
      </c>
      <c r="N273">
        <f>EXP(L273)</f>
        <v>105.662787581649</v>
      </c>
      <c r="O273">
        <f>-(N273/M273-1)</f>
        <v>0.00664860786266097</v>
      </c>
      <c r="P273" s="5">
        <f>LN(E273)</f>
        <v>3.71600812150219</v>
      </c>
      <c r="Q273" s="5">
        <f>LN(C273)</f>
        <v>1.12167756159911</v>
      </c>
    </row>
    <row r="274" spans="1:244">
      <c r="A274">
        <v>1972.02</v>
      </c>
      <c r="B274" s="5">
        <v>105.2</v>
      </c>
      <c r="C274" s="5">
        <v>3.07</v>
      </c>
      <c r="D274" s="5">
        <v>5.77333</v>
      </c>
      <c r="E274" s="5">
        <v>41.3</v>
      </c>
      <c r="F274" s="5">
        <v>6.08</v>
      </c>
      <c r="G274" s="5">
        <f>B274*$E$733/E274</f>
        <v>558.887099273608</v>
      </c>
      <c r="H274" s="5">
        <f>C274*$E$733/E274</f>
        <v>16.3097280871671</v>
      </c>
      <c r="I274" s="5">
        <f>D274*$E$733/E274</f>
        <v>30.671479627845</v>
      </c>
      <c r="J274">
        <f>J273+1/12</f>
        <v>1972.08333333331</v>
      </c>
      <c r="K274" s="5">
        <f>LN(B274+C274)</f>
        <v>4.68462810732281</v>
      </c>
      <c r="L274">
        <f>$L$6+J274*$L$7</f>
        <v>4.66605071540749</v>
      </c>
      <c r="M274" s="5">
        <f>SUM(B274:C274)</f>
        <v>108.27</v>
      </c>
      <c r="N274">
        <f>EXP(L274)</f>
        <v>106.277193662199</v>
      </c>
      <c r="O274">
        <f>-(N274/M274-1)</f>
        <v>0.0184058957957022</v>
      </c>
      <c r="P274" s="5">
        <f>LN(E274)</f>
        <v>3.72086249996699</v>
      </c>
      <c r="Q274" s="5">
        <f>LN(C274)</f>
        <v>1.12167756159911</v>
      </c>
    </row>
    <row r="275" spans="1:244">
      <c r="A275">
        <v>1972.03</v>
      </c>
      <c r="B275" s="5">
        <v>107.7</v>
      </c>
      <c r="C275" s="5">
        <v>3.07</v>
      </c>
      <c r="D275" s="5">
        <v>5.81</v>
      </c>
      <c r="E275" s="5">
        <v>41.4</v>
      </c>
      <c r="F275" s="5">
        <v>6.07</v>
      </c>
      <c r="G275" s="5">
        <f>B275*$E$733/E275</f>
        <v>570.786586956522</v>
      </c>
      <c r="H275" s="5">
        <f>C275*$E$733/E275</f>
        <v>16.2703326086957</v>
      </c>
      <c r="I275" s="5">
        <f>D275*$E$733/E275</f>
        <v>30.7917369565217</v>
      </c>
      <c r="J275">
        <f>J274+1/12</f>
        <v>1972.16666666665</v>
      </c>
      <c r="K275" s="5">
        <f>LN(B275+C275)</f>
        <v>4.70745597952884</v>
      </c>
      <c r="L275">
        <f>$L$6+J275*$L$7</f>
        <v>4.67184865686346</v>
      </c>
      <c r="M275" s="5">
        <f>SUM(B275:C275)</f>
        <v>110.77</v>
      </c>
      <c r="N275">
        <f>EXP(L275)</f>
        <v>106.895172380201</v>
      </c>
      <c r="O275">
        <f>-(N275/M275-1)</f>
        <v>0.0349808397562396</v>
      </c>
      <c r="P275" s="5">
        <f>LN(E275)</f>
        <v>3.72328088083127</v>
      </c>
      <c r="Q275" s="5">
        <f>LN(C275)</f>
        <v>1.12167756159911</v>
      </c>
    </row>
    <row r="276" spans="1:244">
      <c r="A276">
        <v>1972.04</v>
      </c>
      <c r="B276" s="5">
        <v>108.8</v>
      </c>
      <c r="C276" s="5">
        <v>3.07</v>
      </c>
      <c r="D276" s="5">
        <v>5.86333</v>
      </c>
      <c r="E276" s="5">
        <v>41.5</v>
      </c>
      <c r="F276" s="5">
        <v>6.19</v>
      </c>
      <c r="G276" s="5">
        <f>B276*$E$733/E276</f>
        <v>575.226910843373</v>
      </c>
      <c r="H276" s="5">
        <f>C276*$E$733/E276</f>
        <v>16.2311269879518</v>
      </c>
      <c r="I276" s="5">
        <f>D276*$E$733/E276</f>
        <v>30.9994963525301</v>
      </c>
      <c r="J276">
        <f>J275+1/12</f>
        <v>1972.24999999998</v>
      </c>
      <c r="K276" s="5">
        <f>LN(B276+C276)</f>
        <v>4.71733748285884</v>
      </c>
      <c r="L276">
        <f>$L$6+J276*$L$7</f>
        <v>4.6776465983194</v>
      </c>
      <c r="M276" s="5">
        <f>SUM(B276:C276)</f>
        <v>111.87</v>
      </c>
      <c r="N276">
        <f>EXP(L276)</f>
        <v>107.516744509757</v>
      </c>
      <c r="O276">
        <f>-(N276/M276-1)</f>
        <v>0.0389135200701093</v>
      </c>
      <c r="P276" s="5">
        <f>LN(E276)</f>
        <v>3.72569342723665</v>
      </c>
      <c r="Q276" s="5">
        <f>LN(C276)</f>
        <v>1.12167756159911</v>
      </c>
    </row>
    <row r="277" spans="1:244">
      <c r="A277">
        <v>1972.05</v>
      </c>
      <c r="B277" s="5">
        <v>107.7</v>
      </c>
      <c r="C277" s="5">
        <v>3.07</v>
      </c>
      <c r="D277" s="5">
        <v>5.91667</v>
      </c>
      <c r="E277" s="5">
        <v>41.6</v>
      </c>
      <c r="F277" s="5">
        <v>6.13</v>
      </c>
      <c r="G277" s="5">
        <f>B277*$E$733/E277</f>
        <v>568.042420673077</v>
      </c>
      <c r="H277" s="5">
        <f>C277*$E$733/E277</f>
        <v>16.1921098557692</v>
      </c>
      <c r="I277" s="5">
        <f>D277*$E$733/E277</f>
        <v>31.2063096483173</v>
      </c>
      <c r="J277">
        <f>J276+1/12</f>
        <v>1972.33333333331</v>
      </c>
      <c r="K277" s="5">
        <f>LN(B277+C277)</f>
        <v>4.70745597952884</v>
      </c>
      <c r="L277">
        <f>$L$6+J277*$L$7</f>
        <v>4.68344453977537</v>
      </c>
      <c r="M277" s="5">
        <f>SUM(B277:C277)</f>
        <v>110.77</v>
      </c>
      <c r="N277">
        <f>EXP(L277)</f>
        <v>108.141930945777</v>
      </c>
      <c r="O277">
        <f>-(N277/M277-1)</f>
        <v>0.0237254586460505</v>
      </c>
      <c r="P277" s="5">
        <f>LN(E277)</f>
        <v>3.72810016726722</v>
      </c>
      <c r="Q277" s="5">
        <f>LN(C277)</f>
        <v>1.12167756159911</v>
      </c>
    </row>
    <row r="278" spans="1:244">
      <c r="A278">
        <v>1972.06</v>
      </c>
      <c r="B278" s="5">
        <v>108</v>
      </c>
      <c r="C278" s="5">
        <v>3.07</v>
      </c>
      <c r="D278" s="5">
        <v>5.97</v>
      </c>
      <c r="E278" s="5">
        <v>41.7</v>
      </c>
      <c r="F278" s="5">
        <v>6.11</v>
      </c>
      <c r="G278" s="5">
        <f>B278*$E$733/E278</f>
        <v>568.258705035971</v>
      </c>
      <c r="H278" s="5">
        <f>C278*$E$733/E278</f>
        <v>16.1532798561151</v>
      </c>
      <c r="I278" s="5">
        <f>D278*$E$733/E278</f>
        <v>31.4120784172662</v>
      </c>
      <c r="J278">
        <f>J277+1/12</f>
        <v>1972.41666666665</v>
      </c>
      <c r="K278" s="5">
        <f>LN(B278+C278)</f>
        <v>4.71016063317903</v>
      </c>
      <c r="L278">
        <f>$L$6+J278*$L$7</f>
        <v>4.68924248123133</v>
      </c>
      <c r="M278" s="5">
        <f>SUM(B278:C278)</f>
        <v>111.07</v>
      </c>
      <c r="N278">
        <f>EXP(L278)</f>
        <v>108.770752704663</v>
      </c>
      <c r="O278">
        <f>-(N278/M278-1)</f>
        <v>0.0207008849854775</v>
      </c>
      <c r="P278" s="5">
        <f>LN(E278)</f>
        <v>3.73050112880476</v>
      </c>
      <c r="Q278" s="5">
        <f>LN(C278)</f>
        <v>1.12167756159911</v>
      </c>
    </row>
    <row r="279" spans="1:244">
      <c r="A279">
        <v>1972.07</v>
      </c>
      <c r="B279" s="5">
        <v>107.2</v>
      </c>
      <c r="C279" s="5">
        <v>3.07333</v>
      </c>
      <c r="D279" s="5">
        <v>6.02667</v>
      </c>
      <c r="E279" s="5">
        <v>41.9</v>
      </c>
      <c r="F279" s="5">
        <v>6.11</v>
      </c>
      <c r="G279" s="5">
        <f>B279*$E$733/E279</f>
        <v>561.357021479714</v>
      </c>
      <c r="H279" s="5">
        <f>C279*$E$733/E279</f>
        <v>16.0936135711217</v>
      </c>
      <c r="I279" s="5">
        <f>D279*$E$733/E279</f>
        <v>31.5588947821002</v>
      </c>
      <c r="J279">
        <f>J278+1/12</f>
        <v>1972.49999999998</v>
      </c>
      <c r="K279" s="5">
        <f>LN(B279+C279)</f>
        <v>4.70296210191805</v>
      </c>
      <c r="L279">
        <f>$L$6+J279*$L$7</f>
        <v>4.69504042268727</v>
      </c>
      <c r="M279" s="5">
        <f>SUM(B279:C279)</f>
        <v>110.27333</v>
      </c>
      <c r="N279">
        <f>EXP(L279)</f>
        <v>109.403230925022</v>
      </c>
      <c r="O279">
        <f>-(N279/M279-1)</f>
        <v>0.00789038541756226</v>
      </c>
      <c r="P279" s="5">
        <f>LN(E279)</f>
        <v>3.73528582692809</v>
      </c>
      <c r="Q279" s="5">
        <f>LN(C279)</f>
        <v>1.12276166430111</v>
      </c>
    </row>
    <row r="280" spans="1:244">
      <c r="A280">
        <v>1972.08</v>
      </c>
      <c r="B280" s="5">
        <v>111</v>
      </c>
      <c r="C280" s="5">
        <v>3.07667</v>
      </c>
      <c r="D280" s="5">
        <v>6.08333</v>
      </c>
      <c r="E280" s="5">
        <v>42</v>
      </c>
      <c r="F280" s="5">
        <v>6.21</v>
      </c>
      <c r="G280" s="5">
        <f>B280*$E$733/E280</f>
        <v>579.871928571428</v>
      </c>
      <c r="H280" s="5">
        <f>C280*$E$733/E280</f>
        <v>16.0727438421429</v>
      </c>
      <c r="I280" s="5">
        <f>D280*$E$733/E280</f>
        <v>31.7797504435714</v>
      </c>
      <c r="J280">
        <f>J279+1/12</f>
        <v>1972.58333333331</v>
      </c>
      <c r="K280" s="5">
        <f>LN(B280+C280)</f>
        <v>4.73687076619787</v>
      </c>
      <c r="L280">
        <f>$L$6+J280*$L$7</f>
        <v>4.70083836414324</v>
      </c>
      <c r="M280" s="5">
        <f>SUM(B280:C280)</f>
        <v>114.07667</v>
      </c>
      <c r="N280">
        <f>EXP(L280)</f>
        <v>110.039386868387</v>
      </c>
      <c r="O280">
        <f>-(N280/M280-1)</f>
        <v>0.0353909623379906</v>
      </c>
      <c r="P280" s="5">
        <f>LN(E280)</f>
        <v>3.73766961828337</v>
      </c>
      <c r="Q280" s="5">
        <f>LN(C280)</f>
        <v>1.12384784326968</v>
      </c>
    </row>
    <row r="281" spans="1:244">
      <c r="A281">
        <v>1972.09</v>
      </c>
      <c r="B281" s="5">
        <v>109.4</v>
      </c>
      <c r="C281" s="5">
        <v>3.08</v>
      </c>
      <c r="D281" s="5">
        <v>6.14</v>
      </c>
      <c r="E281" s="5">
        <v>42.1</v>
      </c>
      <c r="F281" s="5">
        <v>6.55</v>
      </c>
      <c r="G281" s="5">
        <f>B281*$E$733/E281</f>
        <v>570.15590023753</v>
      </c>
      <c r="H281" s="5">
        <f>C281*$E$733/E281</f>
        <v>16.0519211401425</v>
      </c>
      <c r="I281" s="5">
        <f>D281*$E$733/E281</f>
        <v>31.9996090261283</v>
      </c>
      <c r="J281">
        <f>J280+1/12</f>
        <v>1972.66666666665</v>
      </c>
      <c r="K281" s="5">
        <f>LN(B281+C281)</f>
        <v>4.72277542806235</v>
      </c>
      <c r="L281">
        <f>$L$6+J281*$L$7</f>
        <v>4.70663630559918</v>
      </c>
      <c r="M281" s="5">
        <f>SUM(B281:C281)</f>
        <v>112.48</v>
      </c>
      <c r="N281">
        <f>EXP(L281)</f>
        <v>110.679241919908</v>
      </c>
      <c r="O281">
        <f>-(N281/M281-1)</f>
        <v>0.0160095846380828</v>
      </c>
      <c r="P281" s="5">
        <f>LN(E281)</f>
        <v>3.74004774068834</v>
      </c>
      <c r="Q281" s="5">
        <f>LN(C281)</f>
        <v>1.12492959698548</v>
      </c>
    </row>
    <row r="282" spans="1:244">
      <c r="A282">
        <v>1972.1</v>
      </c>
      <c r="B282" s="5">
        <v>109.6</v>
      </c>
      <c r="C282" s="5">
        <v>3.10333</v>
      </c>
      <c r="D282" s="5">
        <v>6.23333</v>
      </c>
      <c r="E282" s="5">
        <v>42.3</v>
      </c>
      <c r="F282" s="5">
        <v>6.48</v>
      </c>
      <c r="G282" s="5">
        <f>B282*$E$733/E282</f>
        <v>568.497531914894</v>
      </c>
      <c r="H282" s="5">
        <f>C282*$E$733/E282</f>
        <v>16.0970387382979</v>
      </c>
      <c r="I282" s="5">
        <f>D282*$E$733/E282</f>
        <v>32.3324153340426</v>
      </c>
      <c r="J282">
        <f>J281+1/12</f>
        <v>1972.74999999998</v>
      </c>
      <c r="K282" s="5">
        <f>LN(B282+C282)</f>
        <v>4.72475896808038</v>
      </c>
      <c r="L282">
        <f>$L$6+J282*$L$7</f>
        <v>4.71243424705514</v>
      </c>
      <c r="M282" s="5">
        <f>SUM(B282:C282)</f>
        <v>112.70333</v>
      </c>
      <c r="N282">
        <f>EXP(L282)</f>
        <v>111.322817589101</v>
      </c>
      <c r="O282">
        <f>-(N282/M282-1)</f>
        <v>0.0122490827103208</v>
      </c>
      <c r="P282" s="5">
        <f>LN(E282)</f>
        <v>3.74478708605223</v>
      </c>
      <c r="Q282" s="5">
        <f>LN(C282)</f>
        <v>1.13247572850643</v>
      </c>
    </row>
    <row r="283" spans="1:244">
      <c r="A283">
        <v>1972.11</v>
      </c>
      <c r="B283" s="5">
        <v>115.1</v>
      </c>
      <c r="C283" s="5">
        <v>3.12667</v>
      </c>
      <c r="D283" s="5">
        <v>6.32667</v>
      </c>
      <c r="E283" s="5">
        <v>42.4</v>
      </c>
      <c r="F283" s="5">
        <v>6.28</v>
      </c>
      <c r="G283" s="5">
        <f>B283*$E$733/E283</f>
        <v>595.618068396226</v>
      </c>
      <c r="H283" s="5">
        <f>C283*$E$733/E283</f>
        <v>16.1798535700472</v>
      </c>
      <c r="I283" s="5">
        <f>D283*$E$733/E283</f>
        <v>32.7391743247642</v>
      </c>
      <c r="J283">
        <f>J282+1/12</f>
        <v>1972.83333333331</v>
      </c>
      <c r="K283" s="5">
        <f>LN(B283+C283)</f>
        <v>4.77260371403812</v>
      </c>
      <c r="L283">
        <f>$L$6+J283*$L$7</f>
        <v>4.71823218851111</v>
      </c>
      <c r="M283" s="5">
        <f>SUM(B283:C283)</f>
        <v>118.22667</v>
      </c>
      <c r="N283">
        <f>EXP(L283)</f>
        <v>111.970135510543</v>
      </c>
      <c r="O283">
        <f>-(N283/M283-1)</f>
        <v>0.0529198233313747</v>
      </c>
      <c r="P283" s="5">
        <f>LN(E283)</f>
        <v>3.74714836223791</v>
      </c>
      <c r="Q283" s="5">
        <f>LN(C283)</f>
        <v>1.13996854044754</v>
      </c>
    </row>
    <row r="284" spans="1:244">
      <c r="A284">
        <v>1972.12</v>
      </c>
      <c r="B284" s="5">
        <v>117.5</v>
      </c>
      <c r="C284" s="5">
        <v>3.15</v>
      </c>
      <c r="D284" s="5">
        <v>6.42</v>
      </c>
      <c r="E284" s="5">
        <v>42.5</v>
      </c>
      <c r="F284" s="5">
        <v>6.36</v>
      </c>
      <c r="G284" s="5">
        <f>B284*$E$733/E284</f>
        <v>606.606882352941</v>
      </c>
      <c r="H284" s="5">
        <f>C284*$E$733/E284</f>
        <v>16.2622270588235</v>
      </c>
      <c r="I284" s="5">
        <f>D284*$E$733/E284</f>
        <v>33.1439675294118</v>
      </c>
      <c r="J284">
        <f>J283+1/12</f>
        <v>1972.91666666665</v>
      </c>
      <c r="K284" s="5">
        <f>LN(B284+C284)</f>
        <v>4.79289379207104</v>
      </c>
      <c r="L284">
        <f>$L$6+J284*$L$7</f>
        <v>4.72403012996705</v>
      </c>
      <c r="M284" s="5">
        <f>SUM(B284:C284)</f>
        <v>120.65</v>
      </c>
      <c r="N284">
        <f>EXP(L284)</f>
        <v>112.621217444612</v>
      </c>
      <c r="O284">
        <f>-(N284/M284-1)</f>
        <v>0.0665460634512064</v>
      </c>
      <c r="P284" s="5">
        <f>LN(E284)</f>
        <v>3.74950407593037</v>
      </c>
      <c r="Q284" s="5">
        <f>LN(C284)</f>
        <v>1.14740245283754</v>
      </c>
    </row>
    <row r="285" spans="1:244">
      <c r="A285">
        <v>1973.01</v>
      </c>
      <c r="B285" s="5">
        <v>118.4</v>
      </c>
      <c r="C285" s="5">
        <v>3.15667</v>
      </c>
      <c r="D285" s="5">
        <v>6.54667</v>
      </c>
      <c r="E285" s="5">
        <v>42.6</v>
      </c>
      <c r="F285" s="5">
        <v>6.46</v>
      </c>
      <c r="G285" s="5">
        <f>B285*$E$733/E285</f>
        <v>609.818366197183</v>
      </c>
      <c r="H285" s="5">
        <f>C285*$E$733/E285</f>
        <v>16.2584066049296</v>
      </c>
      <c r="I285" s="5">
        <f>D285*$E$733/E285</f>
        <v>33.7185777316901</v>
      </c>
      <c r="J285">
        <f>J284+1/12</f>
        <v>1972.99999999998</v>
      </c>
      <c r="K285" s="5">
        <f>LN(B285+C285)</f>
        <v>4.80038057379381</v>
      </c>
      <c r="L285">
        <f>$L$6+J285*$L$7</f>
        <v>4.72982807142301</v>
      </c>
      <c r="M285" s="5">
        <f>SUM(B285:C285)</f>
        <v>121.55667</v>
      </c>
      <c r="N285">
        <f>EXP(L285)</f>
        <v>113.276085278227</v>
      </c>
      <c r="O285">
        <f>-(N285/M285-1)</f>
        <v>0.0681211876055262</v>
      </c>
      <c r="P285" s="5">
        <f>LN(E285)</f>
        <v>3.75185425327532</v>
      </c>
      <c r="Q285" s="5">
        <f>LN(C285)</f>
        <v>1.14951767449553</v>
      </c>
    </row>
    <row r="286" spans="1:244">
      <c r="A286">
        <v>1973.02</v>
      </c>
      <c r="B286" s="5">
        <v>114.2</v>
      </c>
      <c r="C286" s="5">
        <v>3.16333</v>
      </c>
      <c r="D286" s="5">
        <v>6.67333</v>
      </c>
      <c r="E286" s="5">
        <v>42.9</v>
      </c>
      <c r="F286" s="5">
        <v>6.64</v>
      </c>
      <c r="G286" s="5">
        <f>B286*$E$733/E286</f>
        <v>584.073104895105</v>
      </c>
      <c r="H286" s="5">
        <f>C286*$E$733/E286</f>
        <v>16.1787738608392</v>
      </c>
      <c r="I286" s="5">
        <f>D286*$E$733/E286</f>
        <v>34.1305829517483</v>
      </c>
      <c r="J286">
        <f>J285+1/12</f>
        <v>1973.08333333331</v>
      </c>
      <c r="K286" s="5">
        <f>LN(B286+C286)</f>
        <v>4.76527450766531</v>
      </c>
      <c r="L286">
        <f>$L$6+J286*$L$7</f>
        <v>4.73562601287895</v>
      </c>
      <c r="M286" s="5">
        <f>SUM(B286:C286)</f>
        <v>117.36333</v>
      </c>
      <c r="N286">
        <f>EXP(L286)</f>
        <v>113.934761025563</v>
      </c>
      <c r="O286">
        <f>-(N286/M286-1)</f>
        <v>0.029213289827729</v>
      </c>
      <c r="P286" s="5">
        <f>LN(E286)</f>
        <v>3.75887182593397</v>
      </c>
      <c r="Q286" s="5">
        <f>LN(C286)</f>
        <v>1.15162527021239</v>
      </c>
    </row>
    <row r="287" spans="1:244">
      <c r="A287">
        <v>1973.03</v>
      </c>
      <c r="B287" s="5">
        <v>112.4</v>
      </c>
      <c r="C287" s="5">
        <v>3.17</v>
      </c>
      <c r="D287" s="5">
        <v>6.8</v>
      </c>
      <c r="E287" s="5">
        <v>43.3</v>
      </c>
      <c r="F287" s="5">
        <v>6.71</v>
      </c>
      <c r="G287" s="5">
        <f>B287*$E$733/E287</f>
        <v>569.556498845266</v>
      </c>
      <c r="H287" s="5">
        <f>C287*$E$733/E287</f>
        <v>16.0631147806005</v>
      </c>
      <c r="I287" s="5">
        <f>D287*$E$733/E287</f>
        <v>34.4571547344111</v>
      </c>
      <c r="J287">
        <f>J286+1/12</f>
        <v>1973.16666666665</v>
      </c>
      <c r="K287" s="5">
        <f>LN(B287+C287)</f>
        <v>4.74987640698735</v>
      </c>
      <c r="L287">
        <f>$L$6+J287*$L$7</f>
        <v>4.74142395433492</v>
      </c>
      <c r="M287" s="5">
        <f>SUM(B287:C287)</f>
        <v>115.57</v>
      </c>
      <c r="N287">
        <f>EXP(L287)</f>
        <v>114.597266828814</v>
      </c>
      <c r="O287">
        <f>-(N287/M287-1)</f>
        <v>0.00841683110830094</v>
      </c>
      <c r="P287" s="5">
        <f>LN(E287)</f>
        <v>3.76815263500844</v>
      </c>
      <c r="Q287" s="5">
        <f>LN(C287)</f>
        <v>1.15373158788919</v>
      </c>
    </row>
    <row r="288" spans="1:244">
      <c r="A288">
        <v>1973.04</v>
      </c>
      <c r="B288" s="5">
        <v>110.3</v>
      </c>
      <c r="C288" s="5">
        <v>3.18667</v>
      </c>
      <c r="D288" s="5">
        <v>6.94333</v>
      </c>
      <c r="E288" s="5">
        <v>43.6</v>
      </c>
      <c r="F288" s="5">
        <v>6.67</v>
      </c>
      <c r="G288" s="5">
        <f>B288*$E$733/E288</f>
        <v>555.069571100917</v>
      </c>
      <c r="H288" s="5">
        <f>C288*$E$733/E288</f>
        <v>16.0364782424312</v>
      </c>
      <c r="I288" s="5">
        <f>D288*$E$733/E288</f>
        <v>34.9413527208715</v>
      </c>
      <c r="J288">
        <f>J287+1/12</f>
        <v>1973.24999999998</v>
      </c>
      <c r="K288" s="5">
        <f>LN(B288+C288)</f>
        <v>4.73168538509034</v>
      </c>
      <c r="L288">
        <f>$L$6+J288*$L$7</f>
        <v>4.74722189579089</v>
      </c>
      <c r="M288" s="5">
        <f>SUM(B288:C288)</f>
        <v>113.48667</v>
      </c>
      <c r="N288">
        <f>EXP(L288)</f>
        <v>115.263624958917</v>
      </c>
      <c r="O288">
        <f>-(N288/M288-1)</f>
        <v>-0.0156578297602468</v>
      </c>
      <c r="P288" s="5">
        <f>LN(E288)</f>
        <v>3.77505715035499</v>
      </c>
      <c r="Q288" s="5">
        <f>LN(C288)</f>
        <v>1.15897648441976</v>
      </c>
    </row>
    <row r="289" spans="1:244">
      <c r="A289">
        <v>1973.05</v>
      </c>
      <c r="B289" s="5">
        <v>107.2</v>
      </c>
      <c r="C289" s="5">
        <v>3.20333</v>
      </c>
      <c r="D289" s="5">
        <v>7.08667</v>
      </c>
      <c r="E289" s="5">
        <v>43.9</v>
      </c>
      <c r="F289" s="5">
        <v>6.85</v>
      </c>
      <c r="G289" s="5">
        <f>B289*$E$733/E289</f>
        <v>535.782669703872</v>
      </c>
      <c r="H289" s="5">
        <f>C289*$E$733/E289</f>
        <v>16.0101557774487</v>
      </c>
      <c r="I289" s="5">
        <f>D289*$E$733/E289</f>
        <v>35.4189829469248</v>
      </c>
      <c r="J289">
        <f>J288+1/12</f>
        <v>1973.33333333331</v>
      </c>
      <c r="K289" s="5">
        <f>LN(B289+C289)</f>
        <v>4.70414029643158</v>
      </c>
      <c r="L289">
        <f>$L$6+J289*$L$7</f>
        <v>4.75301983724682</v>
      </c>
      <c r="M289" s="5">
        <f>SUM(B289:C289)</f>
        <v>110.40333</v>
      </c>
      <c r="N289">
        <f>EXP(L289)</f>
        <v>115.933857816311</v>
      </c>
      <c r="O289">
        <f>-(N289/M289-1)</f>
        <v>-0.050093849672028</v>
      </c>
      <c r="P289" s="5">
        <f>LN(E289)</f>
        <v>3.78191432008113</v>
      </c>
      <c r="Q289" s="5">
        <f>LN(C289)</f>
        <v>1.16419089373082</v>
      </c>
    </row>
    <row r="290" spans="1:244">
      <c r="A290">
        <v>1973.06</v>
      </c>
      <c r="B290" s="5">
        <v>104.8</v>
      </c>
      <c r="C290" s="5">
        <v>3.22</v>
      </c>
      <c r="D290" s="5">
        <v>7.23</v>
      </c>
      <c r="E290" s="5">
        <v>44.2</v>
      </c>
      <c r="F290" s="5">
        <v>6.9</v>
      </c>
      <c r="G290" s="5">
        <f>B290*$E$733/E290</f>
        <v>520.232416289593</v>
      </c>
      <c r="H290" s="5">
        <f>C290*$E$733/E290</f>
        <v>15.9842402714932</v>
      </c>
      <c r="I290" s="5">
        <f>D290*$E$733/E290</f>
        <v>35.8900798642534</v>
      </c>
      <c r="J290">
        <f>J289+1/12</f>
        <v>1973.41666666665</v>
      </c>
      <c r="K290" s="5">
        <f>LN(B290+C290)</f>
        <v>4.68231639516474</v>
      </c>
      <c r="L290">
        <f>$L$6+J290*$L$7</f>
        <v>4.75881777870279</v>
      </c>
      <c r="M290" s="5">
        <f>SUM(B290:C290)</f>
        <v>108.02</v>
      </c>
      <c r="N290">
        <f>EXP(L290)</f>
        <v>116.607987931697</v>
      </c>
      <c r="O290">
        <f>-(N290/M290-1)</f>
        <v>-0.0795036838705505</v>
      </c>
      <c r="P290" s="5">
        <f>LN(E290)</f>
        <v>3.78872478908365</v>
      </c>
      <c r="Q290" s="5">
        <f>LN(C290)</f>
        <v>1.16938135955632</v>
      </c>
    </row>
    <row r="291" spans="1:244">
      <c r="A291">
        <v>1973.07</v>
      </c>
      <c r="B291" s="5">
        <v>105.8</v>
      </c>
      <c r="C291" s="5">
        <v>3.23667</v>
      </c>
      <c r="D291" s="5">
        <v>7.38333</v>
      </c>
      <c r="E291" s="5">
        <v>44.3</v>
      </c>
      <c r="F291" s="5">
        <v>7.13</v>
      </c>
      <c r="G291" s="5">
        <f>B291*$E$733/E291</f>
        <v>524.010920993228</v>
      </c>
      <c r="H291" s="5">
        <f>C291*$E$733/E291</f>
        <v>16.0307223785553</v>
      </c>
      <c r="I291" s="5">
        <f>D291*$E$733/E291</f>
        <v>36.5684834905192</v>
      </c>
      <c r="J291">
        <f>J290+1/12</f>
        <v>1973.49999999998</v>
      </c>
      <c r="K291" s="5">
        <f>LN(B291+C291)</f>
        <v>4.69168424767029</v>
      </c>
      <c r="L291">
        <f>$L$6+J291*$L$7</f>
        <v>4.76461572015873</v>
      </c>
      <c r="M291" s="5">
        <f>SUM(B291:C291)</f>
        <v>109.03667</v>
      </c>
      <c r="N291">
        <f>EXP(L291)</f>
        <v>117.286037966773</v>
      </c>
      <c r="O291">
        <f>-(N291/M291-1)</f>
        <v>-0.0756568223036636</v>
      </c>
      <c r="P291" s="5">
        <f>LN(E291)</f>
        <v>3.79098467705109</v>
      </c>
      <c r="Q291" s="5">
        <f>LN(C291)</f>
        <v>1.17454502350071</v>
      </c>
    </row>
    <row r="292" spans="1:244">
      <c r="A292">
        <v>1973.08</v>
      </c>
      <c r="B292" s="5">
        <v>103.8</v>
      </c>
      <c r="C292" s="5">
        <v>3.25333</v>
      </c>
      <c r="D292" s="5">
        <v>7.53667</v>
      </c>
      <c r="E292" s="5">
        <v>45.1</v>
      </c>
      <c r="F292" s="5">
        <v>7.4</v>
      </c>
      <c r="G292" s="5">
        <f>B292*$E$733/E292</f>
        <v>504.985849223947</v>
      </c>
      <c r="H292" s="5">
        <f>C292*$E$733/E292</f>
        <v>15.8274143820399</v>
      </c>
      <c r="I292" s="5">
        <f>D292*$E$733/E292</f>
        <v>36.6658159949002</v>
      </c>
      <c r="J292">
        <f>J291+1/12</f>
        <v>1973.58333333331</v>
      </c>
      <c r="K292" s="5">
        <f>LN(B292+C292)</f>
        <v>4.67332712151125</v>
      </c>
      <c r="L292">
        <f>$L$6+J292*$L$7</f>
        <v>4.7704136616147</v>
      </c>
      <c r="M292" s="5">
        <f>SUM(B292:C292)</f>
        <v>107.05333</v>
      </c>
      <c r="N292">
        <f>EXP(L292)</f>
        <v>117.968030715026</v>
      </c>
      <c r="O292">
        <f>-(N292/M292-1)</f>
        <v>-0.101955732857873</v>
      </c>
      <c r="P292" s="5">
        <f>LN(E292)</f>
        <v>3.80888224650863</v>
      </c>
      <c r="Q292" s="5">
        <f>LN(C292)</f>
        <v>1.1796790871662</v>
      </c>
    </row>
    <row r="293" spans="1:244">
      <c r="A293">
        <v>1973.09</v>
      </c>
      <c r="B293" s="5">
        <v>105.6</v>
      </c>
      <c r="C293" s="5">
        <v>3.27</v>
      </c>
      <c r="D293" s="5">
        <v>7.69</v>
      </c>
      <c r="E293" s="5">
        <v>45.2</v>
      </c>
      <c r="F293" s="5">
        <v>7.09</v>
      </c>
      <c r="G293" s="5">
        <f>B293*$E$733/E293</f>
        <v>512.606230088495</v>
      </c>
      <c r="H293" s="5">
        <f>C293*$E$733/E293</f>
        <v>15.873317920354</v>
      </c>
      <c r="I293" s="5">
        <f>D293*$E$733/E293</f>
        <v>37.3289953539823</v>
      </c>
      <c r="J293">
        <f>J292+1/12</f>
        <v>1973.66666666665</v>
      </c>
      <c r="K293" s="5">
        <f>LN(B293+C293)</f>
        <v>4.69015450989309</v>
      </c>
      <c r="L293">
        <f>$L$6+J293*$L$7</f>
        <v>4.77621160307066</v>
      </c>
      <c r="M293" s="5">
        <f>SUM(B293:C293)</f>
        <v>108.87</v>
      </c>
      <c r="N293">
        <f>EXP(L293)</f>
        <v>118.653989102469</v>
      </c>
      <c r="O293">
        <f>-(N293/M293-1)</f>
        <v>-0.08986855058757</v>
      </c>
      <c r="P293" s="5">
        <f>LN(E293)</f>
        <v>3.81109708683819</v>
      </c>
      <c r="Q293" s="5">
        <f>LN(C293)</f>
        <v>1.18478998490916</v>
      </c>
    </row>
    <row r="294" spans="1:244">
      <c r="A294">
        <v>1973.1</v>
      </c>
      <c r="B294" s="5">
        <v>109.8</v>
      </c>
      <c r="C294" s="5">
        <v>3.30667</v>
      </c>
      <c r="D294" s="5">
        <v>7.84667</v>
      </c>
      <c r="E294" s="5">
        <v>45.6</v>
      </c>
      <c r="F294" s="5">
        <v>6.79</v>
      </c>
      <c r="G294" s="5">
        <f>B294*$E$733/E294</f>
        <v>528.318592105263</v>
      </c>
      <c r="H294" s="5">
        <f>C294*$E$733/E294</f>
        <v>15.9105213019737</v>
      </c>
      <c r="I294" s="5">
        <f>D294*$E$733/E294</f>
        <v>37.7553884072368</v>
      </c>
      <c r="J294">
        <f>J293+1/12</f>
        <v>1973.74999999998</v>
      </c>
      <c r="K294" s="5">
        <f>LN(B294+C294)</f>
        <v>4.72833135574213</v>
      </c>
      <c r="L294">
        <f>$L$6+J294*$L$7</f>
        <v>4.7820095445266</v>
      </c>
      <c r="M294" s="5">
        <f>SUM(B294:C294)</f>
        <v>113.10667</v>
      </c>
      <c r="N294">
        <f>EXP(L294)</f>
        <v>119.343936188427</v>
      </c>
      <c r="O294">
        <f>-(N294/M294-1)</f>
        <v>-0.0551449900207173</v>
      </c>
      <c r="P294" s="5">
        <f>LN(E294)</f>
        <v>3.81990771652034</v>
      </c>
      <c r="Q294" s="5">
        <f>LN(C294)</f>
        <v>1.19594164069268</v>
      </c>
    </row>
    <row r="295" spans="1:244">
      <c r="A295">
        <v>1973.11</v>
      </c>
      <c r="B295" s="5">
        <v>102</v>
      </c>
      <c r="C295" s="5">
        <v>3.34333</v>
      </c>
      <c r="D295" s="5">
        <v>8.00333</v>
      </c>
      <c r="E295" s="5">
        <v>45.9</v>
      </c>
      <c r="F295" s="5">
        <v>6.73</v>
      </c>
      <c r="G295" s="5">
        <f>B295*$E$733/E295</f>
        <v>487.58</v>
      </c>
      <c r="H295" s="5">
        <f>C295*$E$733/E295</f>
        <v>15.981772954902</v>
      </c>
      <c r="I295" s="5">
        <f>D295*$E$733/E295</f>
        <v>38.2574866803922</v>
      </c>
      <c r="J295">
        <f>J294+1/12</f>
        <v>1973.83333333331</v>
      </c>
      <c r="K295" s="5">
        <f>LN(B295+C295)</f>
        <v>4.65722482547889</v>
      </c>
      <c r="L295">
        <f>$L$6+J295*$L$7</f>
        <v>4.78780748598257</v>
      </c>
      <c r="M295" s="5">
        <f>SUM(B295:C295)</f>
        <v>105.34333</v>
      </c>
      <c r="N295">
        <f>EXP(L295)</f>
        <v>120.037895166318</v>
      </c>
      <c r="O295">
        <f>-(N295/M295-1)</f>
        <v>-0.139492126993882</v>
      </c>
      <c r="P295" s="5">
        <f>LN(E295)</f>
        <v>3.8264651170665</v>
      </c>
      <c r="Q295" s="5">
        <f>LN(C295)</f>
        <v>1.20696731629626</v>
      </c>
    </row>
    <row r="296" spans="1:244">
      <c r="A296">
        <v>1973.12</v>
      </c>
      <c r="B296" s="5">
        <v>94.78</v>
      </c>
      <c r="C296" s="5">
        <v>3.38</v>
      </c>
      <c r="D296" s="5">
        <v>8.16</v>
      </c>
      <c r="E296" s="5">
        <v>46.2</v>
      </c>
      <c r="F296" s="5">
        <v>6.74</v>
      </c>
      <c r="G296" s="5">
        <f>B296*$E$733/E296</f>
        <v>450.124990909091</v>
      </c>
      <c r="H296" s="5">
        <f>C296*$E$733/E296</f>
        <v>16.0521467532467</v>
      </c>
      <c r="I296" s="5">
        <f>D296*$E$733/E296</f>
        <v>38.7531116883117</v>
      </c>
      <c r="J296">
        <f>J295+1/12</f>
        <v>1973.91666666664</v>
      </c>
      <c r="K296" s="5">
        <f>LN(B296+C296)</f>
        <v>4.58659880040266</v>
      </c>
      <c r="L296">
        <f>$L$6+J296*$L$7</f>
        <v>4.79360542743851</v>
      </c>
      <c r="M296" s="5">
        <f>SUM(B296:C296)</f>
        <v>98.16</v>
      </c>
      <c r="N296">
        <f>EXP(L296)</f>
        <v>120.735889364415</v>
      </c>
      <c r="O296">
        <f>-(N296/M296-1)</f>
        <v>-0.229990722946361</v>
      </c>
      <c r="P296" s="5">
        <f>LN(E296)</f>
        <v>3.83297979808769</v>
      </c>
      <c r="Q296" s="5">
        <f>LN(C296)</f>
        <v>1.21787570949493</v>
      </c>
    </row>
    <row r="297" spans="1:244">
      <c r="A297">
        <v>1974.01</v>
      </c>
      <c r="B297" s="5">
        <v>96.11</v>
      </c>
      <c r="C297" s="5">
        <v>3.4</v>
      </c>
      <c r="D297" s="5">
        <v>8.22667</v>
      </c>
      <c r="E297" s="5">
        <v>46.6</v>
      </c>
      <c r="F297" s="5">
        <v>6.99</v>
      </c>
      <c r="G297" s="5">
        <f>B297*$E$733/E297</f>
        <v>452.523416523605</v>
      </c>
      <c r="H297" s="5">
        <f>C297*$E$733/E297</f>
        <v>16.0085278969957</v>
      </c>
      <c r="I297" s="5">
        <f>D297*$E$733/E297</f>
        <v>38.7343753512875</v>
      </c>
      <c r="J297">
        <f>J296+1/12</f>
        <v>1973.99999999998</v>
      </c>
      <c r="K297" s="5">
        <f>LN(B297+C297)</f>
        <v>4.60025814162707</v>
      </c>
      <c r="L297">
        <f>$L$6+J297*$L$7</f>
        <v>4.79940336889447</v>
      </c>
      <c r="M297" s="5">
        <f>SUM(B297:C297)</f>
        <v>99.51</v>
      </c>
      <c r="N297">
        <f>EXP(L297)</f>
        <v>121.437942246649</v>
      </c>
      <c r="O297">
        <f>-(N297/M297-1)</f>
        <v>-0.220359182460542</v>
      </c>
      <c r="P297" s="5">
        <f>LN(E297)</f>
        <v>3.8416005411316</v>
      </c>
      <c r="Q297" s="5">
        <f>LN(C297)</f>
        <v>1.22377543162212</v>
      </c>
    </row>
    <row r="298" spans="1:244">
      <c r="A298">
        <v>1974.02</v>
      </c>
      <c r="B298" s="5">
        <v>93.45</v>
      </c>
      <c r="C298" s="5">
        <v>3.42</v>
      </c>
      <c r="D298" s="5">
        <v>8.29333</v>
      </c>
      <c r="E298" s="5">
        <v>47.2</v>
      </c>
      <c r="F298" s="5">
        <v>6.96</v>
      </c>
      <c r="G298" s="5">
        <f>B298*$E$733/E298</f>
        <v>434.405888771186</v>
      </c>
      <c r="H298" s="5">
        <f>C298*$E$733/E298</f>
        <v>15.8980004237288</v>
      </c>
      <c r="I298" s="5">
        <f>D298*$E$733/E298</f>
        <v>38.5518607760593</v>
      </c>
      <c r="J298">
        <f>J297+1/12</f>
        <v>1974.08333333331</v>
      </c>
      <c r="K298" s="5">
        <f>LN(B298+C298)</f>
        <v>4.57336987343829</v>
      </c>
      <c r="L298">
        <f>$L$6+J298*$L$7</f>
        <v>4.80520131035044</v>
      </c>
      <c r="M298" s="5">
        <f>SUM(B298:C298)</f>
        <v>96.87</v>
      </c>
      <c r="N298">
        <f>EXP(L298)</f>
        <v>122.14407741338</v>
      </c>
      <c r="O298">
        <f>-(N298/M298-1)</f>
        <v>-0.260907168508101</v>
      </c>
      <c r="P298" s="5">
        <f>LN(E298)</f>
        <v>3.85439389259151</v>
      </c>
      <c r="Q298" s="5">
        <f>LN(C298)</f>
        <v>1.22964055107451</v>
      </c>
    </row>
    <row r="299" spans="1:244">
      <c r="A299">
        <v>1974.03</v>
      </c>
      <c r="B299" s="5">
        <v>97.44</v>
      </c>
      <c r="C299" s="5">
        <v>3.44</v>
      </c>
      <c r="D299" s="5">
        <v>8.36</v>
      </c>
      <c r="E299" s="5">
        <v>47.8</v>
      </c>
      <c r="F299" s="5">
        <v>7.21</v>
      </c>
      <c r="G299" s="5">
        <f>B299*$E$733/E299</f>
        <v>447.267946443515</v>
      </c>
      <c r="H299" s="5">
        <f>C299*$E$733/E299</f>
        <v>15.7902476987448</v>
      </c>
      <c r="I299" s="5">
        <f>D299*$E$733/E299</f>
        <v>38.3739740585774</v>
      </c>
      <c r="J299">
        <f>J298+1/12</f>
        <v>1974.16666666664</v>
      </c>
      <c r="K299" s="5">
        <f>LN(B299+C299)</f>
        <v>4.61393169165666</v>
      </c>
      <c r="L299">
        <f>$L$6+J299*$L$7</f>
        <v>4.81099925180638</v>
      </c>
      <c r="M299" s="5">
        <f>SUM(B299:C299)</f>
        <v>100.88</v>
      </c>
      <c r="N299">
        <f>EXP(L299)</f>
        <v>122.8543186022</v>
      </c>
      <c r="O299">
        <f>-(N299/M299-1)</f>
        <v>-0.217826314454795</v>
      </c>
      <c r="P299" s="5">
        <f>LN(E299)</f>
        <v>3.86702563949741</v>
      </c>
      <c r="Q299" s="5">
        <f>LN(C299)</f>
        <v>1.23547147138531</v>
      </c>
    </row>
    <row r="300" spans="1:244">
      <c r="A300">
        <v>1974.04</v>
      </c>
      <c r="B300" s="5">
        <v>92.46</v>
      </c>
      <c r="C300" s="5">
        <v>3.46</v>
      </c>
      <c r="D300" s="5">
        <v>8.48667</v>
      </c>
      <c r="E300" s="5">
        <v>48</v>
      </c>
      <c r="F300" s="5">
        <v>7.51</v>
      </c>
      <c r="G300" s="5">
        <f>B300*$E$733/E300</f>
        <v>422.64043875</v>
      </c>
      <c r="H300" s="5">
        <f>C300*$E$733/E300</f>
        <v>15.81587625</v>
      </c>
      <c r="I300" s="5">
        <f>D300*$E$733/E300</f>
        <v>38.793098986875</v>
      </c>
      <c r="J300">
        <f>J299+1/12</f>
        <v>1974.24999999998</v>
      </c>
      <c r="K300" s="5">
        <f>LN(B300+C300)</f>
        <v>4.56351451071926</v>
      </c>
      <c r="L300">
        <f>$L$6+J300*$L$7</f>
        <v>4.81679719326235</v>
      </c>
      <c r="M300" s="5">
        <f>SUM(B300:C300)</f>
        <v>95.92</v>
      </c>
      <c r="N300">
        <f>EXP(L300)</f>
        <v>123.568689688739</v>
      </c>
      <c r="O300">
        <f>-(N300/M300-1)</f>
        <v>-0.288247390416378</v>
      </c>
      <c r="P300" s="5">
        <f>LN(E300)</f>
        <v>3.87120101090789</v>
      </c>
      <c r="Q300" s="5">
        <f>LN(C300)</f>
        <v>1.24126858906963</v>
      </c>
    </row>
    <row r="301" spans="1:244">
      <c r="A301">
        <v>1974.05</v>
      </c>
      <c r="B301" s="5">
        <v>89.67</v>
      </c>
      <c r="C301" s="5">
        <v>3.48</v>
      </c>
      <c r="D301" s="5">
        <v>8.61333</v>
      </c>
      <c r="E301" s="5">
        <v>48.6</v>
      </c>
      <c r="F301" s="5">
        <v>7.58</v>
      </c>
      <c r="G301" s="5">
        <f>B301*$E$733/E301</f>
        <v>404.826838888889</v>
      </c>
      <c r="H301" s="5">
        <f>C301*$E$733/E301</f>
        <v>15.7109111111111</v>
      </c>
      <c r="I301" s="5">
        <f>D301*$E$733/E301</f>
        <v>38.8859948277778</v>
      </c>
      <c r="J301">
        <f>J300+1/12</f>
        <v>1974.33333333331</v>
      </c>
      <c r="K301" s="5">
        <f>LN(B301+C301)</f>
        <v>4.5342110970476</v>
      </c>
      <c r="L301">
        <f>$L$6+J301*$L$7</f>
        <v>4.82259513471831</v>
      </c>
      <c r="M301" s="5">
        <f>SUM(B301:C301)</f>
        <v>93.15</v>
      </c>
      <c r="N301">
        <f>EXP(L301)</f>
        <v>124.287214687449</v>
      </c>
      <c r="O301">
        <f>-(N301/M301-1)</f>
        <v>-0.334269615538904</v>
      </c>
      <c r="P301" s="5">
        <f>LN(E301)</f>
        <v>3.88362353090645</v>
      </c>
      <c r="Q301" s="5">
        <f>LN(C301)</f>
        <v>1.24703229378638</v>
      </c>
    </row>
    <row r="302" spans="1:244">
      <c r="A302">
        <v>1974.06</v>
      </c>
      <c r="B302" s="5">
        <v>89.79</v>
      </c>
      <c r="C302" s="5">
        <v>3.5</v>
      </c>
      <c r="D302" s="5">
        <v>8.74</v>
      </c>
      <c r="E302" s="5">
        <v>49</v>
      </c>
      <c r="F302" s="5">
        <v>7.54</v>
      </c>
      <c r="G302" s="5">
        <f>B302*$E$733/E302</f>
        <v>402.059463061224</v>
      </c>
      <c r="H302" s="5">
        <f>C302*$E$733/E302</f>
        <v>15.6722142857143</v>
      </c>
      <c r="I302" s="5">
        <f>D302*$E$733/E302</f>
        <v>39.1357579591837</v>
      </c>
      <c r="J302">
        <f>J301+1/12</f>
        <v>1974.41666666664</v>
      </c>
      <c r="K302" s="5">
        <f>LN(B302+C302)</f>
        <v>4.53571292097287</v>
      </c>
      <c r="L302">
        <f>$L$6+J302*$L$7</f>
        <v>4.82839307617425</v>
      </c>
      <c r="M302" s="5">
        <f>SUM(B302:C302)</f>
        <v>93.29</v>
      </c>
      <c r="N302">
        <f>EXP(L302)</f>
        <v>125.00991775242</v>
      </c>
      <c r="O302">
        <f>-(N302/M302-1)</f>
        <v>-0.340014125334121</v>
      </c>
      <c r="P302" s="5">
        <f>LN(E302)</f>
        <v>3.89182029811063</v>
      </c>
      <c r="Q302" s="5">
        <f>LN(C302)</f>
        <v>1.25276296849537</v>
      </c>
    </row>
    <row r="303" spans="1:244">
      <c r="A303">
        <v>1974.07</v>
      </c>
      <c r="B303" s="5">
        <v>79.31</v>
      </c>
      <c r="C303" s="5">
        <v>3.53</v>
      </c>
      <c r="D303" s="5">
        <v>8.86333</v>
      </c>
      <c r="E303" s="5">
        <v>49.4</v>
      </c>
      <c r="F303" s="5">
        <v>7.81</v>
      </c>
      <c r="G303" s="5">
        <f>B303*$E$733/E303</f>
        <v>352.256809919028</v>
      </c>
      <c r="H303" s="5">
        <f>C303*$E$733/E303</f>
        <v>15.6785593117409</v>
      </c>
      <c r="I303" s="5">
        <f>D303*$E$733/E303</f>
        <v>39.3666416726721</v>
      </c>
      <c r="J303">
        <f>J302+1/12</f>
        <v>1974.49999999998</v>
      </c>
      <c r="K303" s="5">
        <f>LN(B303+C303)</f>
        <v>4.41691103652738</v>
      </c>
      <c r="L303">
        <f>$L$6+J303*$L$7</f>
        <v>4.83419101763022</v>
      </c>
      <c r="M303" s="5">
        <f>SUM(B303:C303)</f>
        <v>82.84</v>
      </c>
      <c r="N303">
        <f>EXP(L303)</f>
        <v>125.736823178204</v>
      </c>
      <c r="O303">
        <f>-(N303/M303-1)</f>
        <v>-0.517827416443801</v>
      </c>
      <c r="P303" s="5">
        <f>LN(E303)</f>
        <v>3.89995042419388</v>
      </c>
      <c r="Q303" s="5">
        <f>LN(C303)</f>
        <v>1.26129787094521</v>
      </c>
    </row>
    <row r="304" spans="1:244">
      <c r="A304">
        <v>1974.08</v>
      </c>
      <c r="B304" s="5">
        <v>76.03</v>
      </c>
      <c r="C304" s="5">
        <v>3.56</v>
      </c>
      <c r="D304" s="5">
        <v>8.98667</v>
      </c>
      <c r="E304" s="5">
        <v>50</v>
      </c>
      <c r="F304" s="5">
        <v>8.04</v>
      </c>
      <c r="G304" s="5">
        <f>B304*$E$733/E304</f>
        <v>333.6363666</v>
      </c>
      <c r="H304" s="5">
        <f>C304*$E$733/E304</f>
        <v>15.6220632</v>
      </c>
      <c r="I304" s="5">
        <f>D304*$E$733/E304</f>
        <v>39.4354850274</v>
      </c>
      <c r="J304">
        <f>J303+1/12</f>
        <v>1974.58333333331</v>
      </c>
      <c r="K304" s="5">
        <f>LN(B304+C304)</f>
        <v>4.37688845681776</v>
      </c>
      <c r="L304">
        <f>$L$6+J304*$L$7</f>
        <v>4.83998895908616</v>
      </c>
      <c r="M304" s="5">
        <f>SUM(B304:C304)</f>
        <v>79.59</v>
      </c>
      <c r="N304">
        <f>EXP(L304)</f>
        <v>126.467955400607</v>
      </c>
      <c r="O304">
        <f>-(N304/M304-1)</f>
        <v>-0.588993031795538</v>
      </c>
      <c r="P304" s="5">
        <f>LN(E304)</f>
        <v>3.91202300542815</v>
      </c>
      <c r="Q304" s="5">
        <f>LN(C304)</f>
        <v>1.26976054486394</v>
      </c>
    </row>
    <row r="305" spans="1:244">
      <c r="A305">
        <v>1974.09</v>
      </c>
      <c r="B305" s="5">
        <v>68.12</v>
      </c>
      <c r="C305" s="5">
        <v>3.59</v>
      </c>
      <c r="D305" s="5">
        <v>9.11</v>
      </c>
      <c r="E305" s="5">
        <v>50.6</v>
      </c>
      <c r="F305" s="5">
        <v>8.04</v>
      </c>
      <c r="G305" s="5">
        <f>B305*$E$733/E305</f>
        <v>295.380974703557</v>
      </c>
      <c r="H305" s="5">
        <f>C305*$E$733/E305</f>
        <v>15.566906916996</v>
      </c>
      <c r="I305" s="5">
        <f>D305*$E$733/E305</f>
        <v>39.5026523715415</v>
      </c>
      <c r="J305">
        <f>J304+1/12</f>
        <v>1974.66666666664</v>
      </c>
      <c r="K305" s="5">
        <f>LN(B305+C305)</f>
        <v>4.27263020789448</v>
      </c>
      <c r="L305">
        <f>$L$6+J305*$L$7</f>
        <v>4.84578690054212</v>
      </c>
      <c r="M305" s="5">
        <f>SUM(B305:C305)</f>
        <v>71.71</v>
      </c>
      <c r="N305">
        <f>EXP(L305)</f>
        <v>127.203338997536</v>
      </c>
      <c r="O305">
        <f>-(N305/M305-1)</f>
        <v>-0.773857746444507</v>
      </c>
      <c r="P305" s="5">
        <f>LN(E305)</f>
        <v>3.92395157629342</v>
      </c>
      <c r="Q305" s="5">
        <f>LN(C305)</f>
        <v>1.27815220250019</v>
      </c>
    </row>
    <row r="306" spans="1:244">
      <c r="A306">
        <v>1974.1</v>
      </c>
      <c r="B306" s="5">
        <v>69.44</v>
      </c>
      <c r="C306" s="5">
        <v>3.59333</v>
      </c>
      <c r="D306" s="5">
        <v>9.03667</v>
      </c>
      <c r="E306" s="5">
        <v>51.1</v>
      </c>
      <c r="F306" s="5">
        <v>7.9</v>
      </c>
      <c r="G306" s="5">
        <f>B306*$E$733/E306</f>
        <v>298.158509589041</v>
      </c>
      <c r="H306" s="5">
        <f>C306*$E$733/E306</f>
        <v>15.4288870573385</v>
      </c>
      <c r="I306" s="5">
        <f>D306*$E$733/E306</f>
        <v>38.8012681285714</v>
      </c>
      <c r="J306">
        <f>J305+1/12</f>
        <v>1974.74999999998</v>
      </c>
      <c r="K306" s="5">
        <f>LN(B306+C306)</f>
        <v>4.29091591229205</v>
      </c>
      <c r="L306">
        <f>$L$6+J306*$L$7</f>
        <v>4.85158484199809</v>
      </c>
      <c r="M306" s="5">
        <f>SUM(B306:C306)</f>
        <v>73.03333</v>
      </c>
      <c r="N306">
        <f>EXP(L306)</f>
        <v>127.942998689803</v>
      </c>
      <c r="O306">
        <f>-(N306/M306-1)</f>
        <v>-0.75184396890849</v>
      </c>
      <c r="P306" s="5">
        <f>LN(E306)</f>
        <v>3.93378449720966</v>
      </c>
      <c r="Q306" s="5">
        <f>LN(C306)</f>
        <v>1.27907934916853</v>
      </c>
    </row>
    <row r="307" spans="1:244">
      <c r="A307">
        <v>1974.11</v>
      </c>
      <c r="B307" s="5">
        <v>71.74</v>
      </c>
      <c r="C307" s="5">
        <v>3.59667</v>
      </c>
      <c r="D307" s="5">
        <v>8.96333</v>
      </c>
      <c r="E307" s="5">
        <v>51.5</v>
      </c>
      <c r="F307" s="5">
        <v>7.68</v>
      </c>
      <c r="G307" s="5">
        <f>B307*$E$733/E307</f>
        <v>305.641653203883</v>
      </c>
      <c r="H307" s="5">
        <f>C307*$E$733/E307</f>
        <v>15.323280803301</v>
      </c>
      <c r="I307" s="5">
        <f>D307*$E$733/E307</f>
        <v>38.1874407500971</v>
      </c>
      <c r="J307">
        <f>J306+1/12</f>
        <v>1974.83333333331</v>
      </c>
      <c r="K307" s="5">
        <f>LN(B307+C307)</f>
        <v>4.32196700165871</v>
      </c>
      <c r="L307">
        <f>$L$6+J307*$L$7</f>
        <v>4.85738278345403</v>
      </c>
      <c r="M307" s="5">
        <f>SUM(B307:C307)</f>
        <v>75.33667</v>
      </c>
      <c r="N307">
        <f>EXP(L307)</f>
        <v>128.686959341969</v>
      </c>
      <c r="O307">
        <f>-(N307/M307-1)</f>
        <v>-0.708158315757375</v>
      </c>
      <c r="P307" s="5">
        <f>LN(E307)</f>
        <v>3.94158180766969</v>
      </c>
      <c r="Q307" s="5">
        <f>LN(C307)</f>
        <v>1.28000841738556</v>
      </c>
    </row>
    <row r="308" spans="1:244">
      <c r="A308">
        <v>1974.12</v>
      </c>
      <c r="B308" s="5">
        <v>67.07</v>
      </c>
      <c r="C308" s="5">
        <v>3.6</v>
      </c>
      <c r="D308" s="5">
        <v>8.89</v>
      </c>
      <c r="E308" s="5">
        <v>51.9</v>
      </c>
      <c r="F308" s="5">
        <v>7.43</v>
      </c>
      <c r="G308" s="5">
        <f>B308*$E$733/E308</f>
        <v>283.543271098266</v>
      </c>
      <c r="H308" s="5">
        <f>C308*$E$733/E308</f>
        <v>15.2192601156069</v>
      </c>
      <c r="I308" s="5">
        <f>D308*$E$733/E308</f>
        <v>37.5831173410405</v>
      </c>
      <c r="J308">
        <f>J307+1/12</f>
        <v>1974.91666666664</v>
      </c>
      <c r="K308" s="5">
        <f>LN(B308+C308)</f>
        <v>4.25802115470276</v>
      </c>
      <c r="L308">
        <f>$L$6+J308*$L$7</f>
        <v>4.86318072490999</v>
      </c>
      <c r="M308" s="5">
        <f>SUM(B308:C308)</f>
        <v>70.67</v>
      </c>
      <c r="N308">
        <f>EXP(L308)</f>
        <v>129.435245963184</v>
      </c>
      <c r="O308">
        <f>-(N308/M308-1)</f>
        <v>-0.831544445495747</v>
      </c>
      <c r="P308" s="5">
        <f>LN(E308)</f>
        <v>3.94931879017184</v>
      </c>
      <c r="Q308" s="5">
        <f>LN(C308)</f>
        <v>1.28093384546206</v>
      </c>
    </row>
    <row r="309" spans="1:244">
      <c r="A309">
        <v>1975.01</v>
      </c>
      <c r="B309" s="5">
        <v>72.56</v>
      </c>
      <c r="C309" s="5">
        <v>3.62333</v>
      </c>
      <c r="D309" s="5">
        <v>8.74333</v>
      </c>
      <c r="E309" s="5">
        <v>52.1</v>
      </c>
      <c r="F309" s="5">
        <v>7.5</v>
      </c>
      <c r="G309" s="5">
        <f>B309*$E$733/E309</f>
        <v>305.575089443378</v>
      </c>
      <c r="H309" s="5">
        <f>C309*$E$733/E309</f>
        <v>15.2590874976967</v>
      </c>
      <c r="I309" s="5">
        <f>D309*$E$733/E309</f>
        <v>36.8211665763915</v>
      </c>
      <c r="J309">
        <f>J308+1/12</f>
        <v>1974.99999999998</v>
      </c>
      <c r="K309" s="5">
        <f>LN(B309+C309)</f>
        <v>4.33314267235554</v>
      </c>
      <c r="L309">
        <f>$L$6+J309*$L$7</f>
        <v>4.86897866636593</v>
      </c>
      <c r="M309" s="5">
        <f>SUM(B309:C309)</f>
        <v>76.18333</v>
      </c>
      <c r="N309">
        <f>EXP(L309)</f>
        <v>130.187883708009</v>
      </c>
      <c r="O309">
        <f>-(N309/M309-1)</f>
        <v>-0.708876255579917</v>
      </c>
      <c r="P309" s="5">
        <f>LN(E309)</f>
        <v>3.95316494875932</v>
      </c>
      <c r="Q309" s="5">
        <f>LN(C309)</f>
        <v>1.28739349250138</v>
      </c>
    </row>
    <row r="310" spans="1:244">
      <c r="A310">
        <v>1975.02</v>
      </c>
      <c r="B310" s="5">
        <v>80.1</v>
      </c>
      <c r="C310" s="5">
        <v>3.64667</v>
      </c>
      <c r="D310" s="5">
        <v>8.59667</v>
      </c>
      <c r="E310" s="5">
        <v>52.5</v>
      </c>
      <c r="F310" s="5">
        <v>7.39</v>
      </c>
      <c r="G310" s="5">
        <f>B310*$E$733/E310</f>
        <v>334.758497142857</v>
      </c>
      <c r="H310" s="5">
        <f>C310*$E$733/E310</f>
        <v>15.2403716451429</v>
      </c>
      <c r="I310" s="5">
        <f>D310*$E$733/E310</f>
        <v>35.9276945022857</v>
      </c>
      <c r="J310">
        <f>J309+1/12</f>
        <v>1975.08333333331</v>
      </c>
      <c r="K310" s="5">
        <f>LN(B310+C310)</f>
        <v>4.42779640872065</v>
      </c>
      <c r="L310">
        <f>$L$6+J310*$L$7</f>
        <v>4.8747766078219</v>
      </c>
      <c r="M310" s="5">
        <f>SUM(B310:C310)</f>
        <v>83.74667</v>
      </c>
      <c r="N310">
        <f>EXP(L310)</f>
        <v>130.944897877286</v>
      </c>
      <c r="O310">
        <f>-(N310/M310-1)</f>
        <v>-0.563583338624521</v>
      </c>
      <c r="P310" s="5">
        <f>LN(E310)</f>
        <v>3.96081316959758</v>
      </c>
      <c r="Q310" s="5">
        <f>LN(C310)</f>
        <v>1.29381442240209</v>
      </c>
    </row>
    <row r="311" spans="1:244">
      <c r="A311">
        <v>1975.03</v>
      </c>
      <c r="B311" s="5">
        <v>83.78</v>
      </c>
      <c r="C311" s="5">
        <v>3.67</v>
      </c>
      <c r="D311" s="5">
        <v>8.45</v>
      </c>
      <c r="E311" s="5">
        <v>52.7</v>
      </c>
      <c r="F311" s="5">
        <v>7.73</v>
      </c>
      <c r="G311" s="5">
        <f>B311*$E$733/E311</f>
        <v>348.809365844402</v>
      </c>
      <c r="H311" s="5">
        <f>C311*$E$733/E311</f>
        <v>15.2796654648956</v>
      </c>
      <c r="I311" s="5">
        <f>D311*$E$733/E311</f>
        <v>35.1807011385199</v>
      </c>
      <c r="J311">
        <f>J310+1/12</f>
        <v>1975.16666666664</v>
      </c>
      <c r="K311" s="5">
        <f>LN(B311+C311)</f>
        <v>4.47106720146461</v>
      </c>
      <c r="L311">
        <f>$L$6+J311*$L$7</f>
        <v>4.88057454927787</v>
      </c>
      <c r="M311" s="5">
        <f>SUM(B311:C311)</f>
        <v>87.45</v>
      </c>
      <c r="N311">
        <f>EXP(L311)</f>
        <v>131.706313918966</v>
      </c>
      <c r="O311">
        <f>-(N311/M311-1)</f>
        <v>-0.50607563086296</v>
      </c>
      <c r="P311" s="5">
        <f>LN(E311)</f>
        <v>3.96461545554732</v>
      </c>
      <c r="Q311" s="5">
        <f>LN(C311)</f>
        <v>1.30019166206648</v>
      </c>
    </row>
    <row r="312" spans="1:244">
      <c r="A312">
        <v>1975.04</v>
      </c>
      <c r="B312" s="5">
        <v>84.72</v>
      </c>
      <c r="C312" s="5">
        <v>3.68333</v>
      </c>
      <c r="D312" s="5">
        <v>8.28667</v>
      </c>
      <c r="E312" s="5">
        <v>52.9</v>
      </c>
      <c r="F312" s="5">
        <v>8.23</v>
      </c>
      <c r="G312" s="5">
        <f>B312*$E$733/E312</f>
        <v>351.38941247637</v>
      </c>
      <c r="H312" s="5">
        <f>C312*$E$733/E312</f>
        <v>15.2771856073724</v>
      </c>
      <c r="I312" s="5">
        <f>D312*$E$733/E312</f>
        <v>34.3702561695652</v>
      </c>
      <c r="J312">
        <f>J311+1/12</f>
        <v>1975.24999999998</v>
      </c>
      <c r="K312" s="5">
        <f>LN(B312+C312)</f>
        <v>4.48190963861737</v>
      </c>
      <c r="L312">
        <f>$L$6+J312*$L$7</f>
        <v>4.88637249073381</v>
      </c>
      <c r="M312" s="5">
        <f>SUM(B312:C312)</f>
        <v>88.40333</v>
      </c>
      <c r="N312">
        <f>EXP(L312)</f>
        <v>132.472157428973</v>
      </c>
      <c r="O312">
        <f>-(N312/M312-1)</f>
        <v>-0.498497369148577</v>
      </c>
      <c r="P312" s="5">
        <f>LN(E312)</f>
        <v>3.96840333886425</v>
      </c>
      <c r="Q312" s="5">
        <f>LN(C312)</f>
        <v>1.30381723431787</v>
      </c>
    </row>
    <row r="313" spans="1:244">
      <c r="A313">
        <v>1975.05</v>
      </c>
      <c r="B313" s="5">
        <v>90.1</v>
      </c>
      <c r="C313" s="5">
        <v>3.69667</v>
      </c>
      <c r="D313" s="5">
        <v>8.12333</v>
      </c>
      <c r="E313" s="5">
        <v>53.2</v>
      </c>
      <c r="F313" s="5">
        <v>8.06</v>
      </c>
      <c r="G313" s="5">
        <f>B313*$E$733/E313</f>
        <v>371.59644924812</v>
      </c>
      <c r="H313" s="5">
        <f>C313*$E$733/E313</f>
        <v>15.2460537851504</v>
      </c>
      <c r="I313" s="5">
        <f>D313*$E$733/E313</f>
        <v>33.5027811772556</v>
      </c>
      <c r="J313">
        <f>J312+1/12</f>
        <v>1975.33333333331</v>
      </c>
      <c r="K313" s="5">
        <f>LN(B313+C313)</f>
        <v>4.5411293543159</v>
      </c>
      <c r="L313">
        <f>$L$6+J313*$L$7</f>
        <v>4.89217043218977</v>
      </c>
      <c r="M313" s="5">
        <f>SUM(B313:C313)</f>
        <v>93.79667</v>
      </c>
      <c r="N313">
        <f>EXP(L313)</f>
        <v>133.24245415208</v>
      </c>
      <c r="O313">
        <f>-(N313/M313-1)</f>
        <v>-0.420545677709877</v>
      </c>
      <c r="P313" s="5">
        <f>LN(E313)</f>
        <v>3.9740583963476</v>
      </c>
      <c r="Q313" s="5">
        <f>LN(C313)</f>
        <v>1.30743241440701</v>
      </c>
    </row>
    <row r="314" spans="1:244">
      <c r="A314">
        <v>1975.06</v>
      </c>
      <c r="B314" s="5">
        <v>92.4</v>
      </c>
      <c r="C314" s="5">
        <v>3.71</v>
      </c>
      <c r="D314" s="5">
        <v>7.96</v>
      </c>
      <c r="E314" s="5">
        <v>53.6</v>
      </c>
      <c r="F314" s="5">
        <v>7.86</v>
      </c>
      <c r="G314" s="5">
        <f>B314*$E$733/E314</f>
        <v>378.238365671642</v>
      </c>
      <c r="H314" s="5">
        <f>C314*$E$733/E314</f>
        <v>15.1868434701493</v>
      </c>
      <c r="I314" s="5">
        <f>D314*$E$733/E314</f>
        <v>32.5841708955224</v>
      </c>
      <c r="J314">
        <f>J313+1/12</f>
        <v>1975.41666666664</v>
      </c>
      <c r="K314" s="5">
        <f>LN(B314+C314)</f>
        <v>4.56549336883519</v>
      </c>
      <c r="L314">
        <f>$L$6+J314*$L$7</f>
        <v>4.89796837364571</v>
      </c>
      <c r="M314" s="5">
        <f>SUM(B314:C314)</f>
        <v>96.11</v>
      </c>
      <c r="N314">
        <f>EXP(L314)</f>
        <v>134.017229982741</v>
      </c>
      <c r="O314">
        <f>-(N314/M314-1)</f>
        <v>-0.394415045081059</v>
      </c>
      <c r="P314" s="5">
        <f>LN(E314)</f>
        <v>3.98154906807676</v>
      </c>
      <c r="Q314" s="5">
        <f>LN(C314)</f>
        <v>1.31103187661934</v>
      </c>
    </row>
    <row r="315" spans="1:244">
      <c r="A315">
        <v>1975.07</v>
      </c>
      <c r="B315" s="5">
        <v>92.49</v>
      </c>
      <c r="C315" s="5">
        <v>3.71</v>
      </c>
      <c r="D315" s="5">
        <v>7.89333</v>
      </c>
      <c r="E315" s="5">
        <v>54.2</v>
      </c>
      <c r="F315" s="5">
        <v>8.06</v>
      </c>
      <c r="G315" s="5">
        <f>B315*$E$733/E315</f>
        <v>374.415560701107</v>
      </c>
      <c r="H315" s="5">
        <f>C315*$E$733/E315</f>
        <v>15.0187234317343</v>
      </c>
      <c r="I315" s="5">
        <f>D315*$E$733/E315</f>
        <v>31.9535687939114</v>
      </c>
      <c r="J315">
        <f>J314+1/12</f>
        <v>1975.49999999998</v>
      </c>
      <c r="K315" s="5">
        <f>LN(B315+C315)</f>
        <v>4.56642935767166</v>
      </c>
      <c r="L315">
        <f>$L$6+J315*$L$7</f>
        <v>4.90376631510168</v>
      </c>
      <c r="M315" s="5">
        <f>SUM(B315:C315)</f>
        <v>96.2</v>
      </c>
      <c r="N315">
        <f>EXP(L315)</f>
        <v>134.796510965998</v>
      </c>
      <c r="O315">
        <f>-(N315/M315-1)</f>
        <v>-0.401211132702682</v>
      </c>
      <c r="P315" s="5">
        <f>LN(E315)</f>
        <v>3.9926809084456</v>
      </c>
      <c r="Q315" s="5">
        <f>LN(C315)</f>
        <v>1.31103187661934</v>
      </c>
    </row>
    <row r="316" spans="1:244">
      <c r="A316">
        <v>1975.08</v>
      </c>
      <c r="B316" s="5">
        <v>85.71</v>
      </c>
      <c r="C316" s="5">
        <v>3.71</v>
      </c>
      <c r="D316" s="5">
        <v>7.82667</v>
      </c>
      <c r="E316" s="5">
        <v>54.3</v>
      </c>
      <c r="F316" s="5">
        <v>8.4</v>
      </c>
      <c r="G316" s="5">
        <f>B316*$E$733/E316</f>
        <v>346.329959668508</v>
      </c>
      <c r="H316" s="5">
        <f>C316*$E$733/E316</f>
        <v>14.991064640884</v>
      </c>
      <c r="I316" s="5">
        <f>D316*$E$733/E316</f>
        <v>31.6253681651934</v>
      </c>
      <c r="J316">
        <f>J315+1/12</f>
        <v>1975.58333333331</v>
      </c>
      <c r="K316" s="5">
        <f>LN(B316+C316)</f>
        <v>4.49334437080583</v>
      </c>
      <c r="L316">
        <f>$L$6+J316*$L$7</f>
        <v>4.90956425655764</v>
      </c>
      <c r="M316" s="5">
        <f>SUM(B316:C316)</f>
        <v>89.42</v>
      </c>
      <c r="N316">
        <f>EXP(L316)</f>
        <v>135.580323298329</v>
      </c>
      <c r="O316">
        <f>-(N316/M316-1)</f>
        <v>-0.516219227223536</v>
      </c>
      <c r="P316" s="5">
        <f>LN(E316)</f>
        <v>3.99452422693989</v>
      </c>
      <c r="Q316" s="5">
        <f>LN(C316)</f>
        <v>1.31103187661934</v>
      </c>
    </row>
    <row r="317" spans="1:244">
      <c r="A317">
        <v>1975.09</v>
      </c>
      <c r="B317" s="5">
        <v>84.67</v>
      </c>
      <c r="C317" s="5">
        <v>3.71</v>
      </c>
      <c r="D317" s="5">
        <v>7.76</v>
      </c>
      <c r="E317" s="5">
        <v>54.6</v>
      </c>
      <c r="F317" s="5">
        <v>8.43</v>
      </c>
      <c r="G317" s="5">
        <f>B317*$E$733/E317</f>
        <v>340.247790659341</v>
      </c>
      <c r="H317" s="5">
        <f>C317*$E$733/E317</f>
        <v>14.9086961538462</v>
      </c>
      <c r="I317" s="5">
        <f>D317*$E$733/E317</f>
        <v>31.1836879120879</v>
      </c>
      <c r="J317">
        <f>J316+1/12</f>
        <v>1975.66666666664</v>
      </c>
      <c r="K317" s="5">
        <f>LN(B317+C317)</f>
        <v>4.48164569970259</v>
      </c>
      <c r="L317">
        <f>$L$6+J317*$L$7</f>
        <v>4.91536219801358</v>
      </c>
      <c r="M317" s="5">
        <f>SUM(B317:C317)</f>
        <v>88.38</v>
      </c>
      <c r="N317">
        <f>EXP(L317)</f>
        <v>136.368693328536</v>
      </c>
      <c r="O317">
        <f>-(N317/M317-1)</f>
        <v>-0.542981368279425</v>
      </c>
      <c r="P317" s="5">
        <f>LN(E317)</f>
        <v>4.00003388275086</v>
      </c>
      <c r="Q317" s="5">
        <f>LN(C317)</f>
        <v>1.31103187661934</v>
      </c>
    </row>
    <row r="318" spans="1:244">
      <c r="A318">
        <v>1975.1</v>
      </c>
      <c r="B318" s="5">
        <v>88.57</v>
      </c>
      <c r="C318" s="5">
        <v>3.7</v>
      </c>
      <c r="D318" s="5">
        <v>7.82667</v>
      </c>
      <c r="E318" s="5">
        <v>54.9</v>
      </c>
      <c r="F318" s="5">
        <v>8.14</v>
      </c>
      <c r="G318" s="5">
        <f>B318*$E$733/E318</f>
        <v>353.975086885246</v>
      </c>
      <c r="H318" s="5">
        <f>C318*$E$733/E318</f>
        <v>14.787262295082</v>
      </c>
      <c r="I318" s="5">
        <f>D318*$E$733/E318</f>
        <v>31.2797357262295</v>
      </c>
      <c r="J318">
        <f>J317+1/12</f>
        <v>1975.74999999998</v>
      </c>
      <c r="K318" s="5">
        <f>LN(B318+C318)</f>
        <v>4.52471906159046</v>
      </c>
      <c r="L318">
        <f>$L$6+J318*$L$7</f>
        <v>4.92116013946955</v>
      </c>
      <c r="M318" s="5">
        <f>SUM(B318:C318)</f>
        <v>92.27</v>
      </c>
      <c r="N318">
        <f>EXP(L318)</f>
        <v>137.161647558647</v>
      </c>
      <c r="O318">
        <f>-(N318/M318-1)</f>
        <v>-0.486524846197537</v>
      </c>
      <c r="P318" s="5">
        <f>LN(E318)</f>
        <v>4.00551334851548</v>
      </c>
      <c r="Q318" s="5">
        <f>LN(C318)</f>
        <v>1.30833281965018</v>
      </c>
    </row>
    <row r="319" spans="1:244">
      <c r="A319">
        <v>1975.11</v>
      </c>
      <c r="B319" s="5">
        <v>90.07</v>
      </c>
      <c r="C319" s="5">
        <v>3.69</v>
      </c>
      <c r="D319" s="5">
        <v>7.89333</v>
      </c>
      <c r="E319" s="5">
        <v>55.3</v>
      </c>
      <c r="F319" s="5">
        <v>8.05</v>
      </c>
      <c r="G319" s="5">
        <f>B319*$E$733/E319</f>
        <v>357.366162206148</v>
      </c>
      <c r="H319" s="5">
        <f>C319*$E$733/E319</f>
        <v>14.6406254972875</v>
      </c>
      <c r="I319" s="5">
        <f>D319*$E$733/E319</f>
        <v>31.3179643513562</v>
      </c>
      <c r="J319">
        <f>J318+1/12</f>
        <v>1975.83333333331</v>
      </c>
      <c r="K319" s="5">
        <f>LN(B319+C319)</f>
        <v>4.5407383258287</v>
      </c>
      <c r="L319">
        <f>$L$6+J319*$L$7</f>
        <v>4.92695808092549</v>
      </c>
      <c r="M319" s="5">
        <f>SUM(B319:C319)</f>
        <v>93.76</v>
      </c>
      <c r="N319">
        <f>EXP(L319)</f>
        <v>137.959212644777</v>
      </c>
      <c r="O319">
        <f>-(N319/M319-1)</f>
        <v>-0.471407984692592</v>
      </c>
      <c r="P319" s="5">
        <f>LN(E319)</f>
        <v>4.01277290852829</v>
      </c>
      <c r="Q319" s="5">
        <f>LN(C319)</f>
        <v>1.30562645805244</v>
      </c>
    </row>
    <row r="320" spans="1:244">
      <c r="A320">
        <v>1975.12</v>
      </c>
      <c r="B320" s="5">
        <v>88.7</v>
      </c>
      <c r="C320" s="5">
        <v>3.68</v>
      </c>
      <c r="D320" s="5">
        <v>7.96</v>
      </c>
      <c r="E320" s="5">
        <v>55.5</v>
      </c>
      <c r="F320" s="5">
        <v>8</v>
      </c>
      <c r="G320" s="5">
        <f>B320*$E$733/E320</f>
        <v>350.662264864865</v>
      </c>
      <c r="H320" s="5">
        <f>C320*$E$733/E320</f>
        <v>14.548332972973</v>
      </c>
      <c r="I320" s="5">
        <f>D320*$E$733/E320</f>
        <v>31.4686767567568</v>
      </c>
      <c r="J320">
        <f>J319+1/12</f>
        <v>1975.91666666664</v>
      </c>
      <c r="K320" s="5">
        <f>LN(B320+C320)</f>
        <v>4.52591050500246</v>
      </c>
      <c r="L320">
        <f>$L$6+J320*$L$7</f>
        <v>4.93275602238145</v>
      </c>
      <c r="M320" s="5">
        <f>SUM(B320:C320)</f>
        <v>92.38</v>
      </c>
      <c r="N320">
        <f>EXP(L320)</f>
        <v>138.761415398058</v>
      </c>
      <c r="O320">
        <f>-(N320/M320-1)</f>
        <v>-0.502072043711392</v>
      </c>
      <c r="P320" s="5">
        <f>LN(E320)</f>
        <v>4.01638302075239</v>
      </c>
      <c r="Q320" s="5">
        <f>LN(C320)</f>
        <v>1.30291275218084</v>
      </c>
    </row>
    <row r="321" spans="1:244">
      <c r="A321">
        <v>1976.01</v>
      </c>
      <c r="B321" s="5">
        <v>96.86</v>
      </c>
      <c r="C321" s="5">
        <v>3.68333</v>
      </c>
      <c r="D321" s="5">
        <v>8.19333</v>
      </c>
      <c r="E321" s="5">
        <v>55.6</v>
      </c>
      <c r="F321" s="5">
        <v>7.74</v>
      </c>
      <c r="G321" s="5">
        <f>B321*$E$733/E321</f>
        <v>382.232903956834</v>
      </c>
      <c r="H321" s="5">
        <f>C321*$E$733/E321</f>
        <v>14.5353078890288</v>
      </c>
      <c r="I321" s="5">
        <f>D321*$E$733/E321</f>
        <v>32.3328548314748</v>
      </c>
      <c r="J321">
        <f>J320+1/12</f>
        <v>1975.99999999998</v>
      </c>
      <c r="K321" s="5">
        <f>LN(B321+C321)</f>
        <v>4.61058877886175</v>
      </c>
      <c r="L321">
        <f>$L$6+J321*$L$7</f>
        <v>4.93855396383742</v>
      </c>
      <c r="M321" s="5">
        <f>SUM(B321:C321)</f>
        <v>100.54333</v>
      </c>
      <c r="N321">
        <f>EXP(L321)</f>
        <v>139.568282785509</v>
      </c>
      <c r="O321">
        <f>-(N321/M321-1)</f>
        <v>-0.388140643297863</v>
      </c>
      <c r="P321" s="5">
        <f>LN(E321)</f>
        <v>4.01818320125654</v>
      </c>
      <c r="Q321" s="5">
        <f>LN(C321)</f>
        <v>1.30381723431787</v>
      </c>
    </row>
    <row r="322" spans="1:244">
      <c r="A322">
        <v>1976.02</v>
      </c>
      <c r="B322" s="5">
        <v>100.6</v>
      </c>
      <c r="C322" s="5">
        <v>3.68667</v>
      </c>
      <c r="D322" s="5">
        <v>8.42667</v>
      </c>
      <c r="E322" s="5">
        <v>55.8</v>
      </c>
      <c r="F322" s="5">
        <v>7.79</v>
      </c>
      <c r="G322" s="5">
        <f>B322*$E$733/E322</f>
        <v>395.568935483871</v>
      </c>
      <c r="H322" s="5">
        <f>C322*$E$733/E322</f>
        <v>14.4963432145161</v>
      </c>
      <c r="I322" s="5">
        <f>D322*$E$733/E322</f>
        <v>33.1344819241935</v>
      </c>
      <c r="J322">
        <f>J321+1/12</f>
        <v>1976.08333333331</v>
      </c>
      <c r="K322" s="5">
        <f>LN(B322+C322)</f>
        <v>4.64714354942869</v>
      </c>
      <c r="L322">
        <f>$L$6+J322*$L$7</f>
        <v>4.94435190529336</v>
      </c>
      <c r="M322" s="5">
        <f>SUM(B322:C322)</f>
        <v>104.28667</v>
      </c>
      <c r="N322">
        <f>EXP(L322)</f>
        <v>140.379841930957</v>
      </c>
      <c r="O322">
        <f>-(N322/M322-1)</f>
        <v>-0.346095737172904</v>
      </c>
      <c r="P322" s="5">
        <f>LN(E322)</f>
        <v>4.02177386938726</v>
      </c>
      <c r="Q322" s="5">
        <f>LN(C322)</f>
        <v>1.3047236115848</v>
      </c>
    </row>
    <row r="323" spans="1:244">
      <c r="A323">
        <v>1976.03</v>
      </c>
      <c r="B323" s="5">
        <v>101.1</v>
      </c>
      <c r="C323" s="5">
        <v>3.69</v>
      </c>
      <c r="D323" s="5">
        <v>8.66</v>
      </c>
      <c r="E323" s="5">
        <v>55.9</v>
      </c>
      <c r="F323" s="5">
        <v>7.73</v>
      </c>
      <c r="G323" s="5">
        <f>B323*$E$733/E323</f>
        <v>396.823830053667</v>
      </c>
      <c r="H323" s="5">
        <f>C323*$E$733/E323</f>
        <v>14.4834810375671</v>
      </c>
      <c r="I323" s="5">
        <f>D323*$E$733/E323</f>
        <v>33.9910422182469</v>
      </c>
      <c r="J323">
        <f>J322+1/12</f>
        <v>1976.16666666664</v>
      </c>
      <c r="K323" s="5">
        <f>LN(B323+C323)</f>
        <v>4.65195834748685</v>
      </c>
      <c r="L323">
        <f>$L$6+J323*$L$7</f>
        <v>4.95014984674933</v>
      </c>
      <c r="M323" s="5">
        <f>SUM(B323:C323)</f>
        <v>104.79</v>
      </c>
      <c r="N323">
        <f>EXP(L323)</f>
        <v>141.196120115961</v>
      </c>
      <c r="O323">
        <f>-(N323/M323-1)</f>
        <v>-0.347419793071482</v>
      </c>
      <c r="P323" s="5">
        <f>LN(E323)</f>
        <v>4.02356438016105</v>
      </c>
      <c r="Q323" s="5">
        <f>LN(C323)</f>
        <v>1.30562645805244</v>
      </c>
    </row>
    <row r="324" spans="1:244">
      <c r="A324">
        <v>1976.04</v>
      </c>
      <c r="B324" s="5">
        <v>101.9</v>
      </c>
      <c r="C324" s="5">
        <v>3.71333</v>
      </c>
      <c r="D324" s="5">
        <v>8.85667</v>
      </c>
      <c r="E324" s="5">
        <v>56.1</v>
      </c>
      <c r="F324" s="5">
        <v>7.56</v>
      </c>
      <c r="G324" s="5">
        <f>B324*$E$733/E324</f>
        <v>398.537983957219</v>
      </c>
      <c r="H324" s="5">
        <f>C324*$E$733/E324</f>
        <v>14.5230917759358</v>
      </c>
      <c r="I324" s="5">
        <f>D324*$E$733/E324</f>
        <v>34.6390520743315</v>
      </c>
      <c r="J324">
        <f>J323+1/12</f>
        <v>1976.24999999998</v>
      </c>
      <c r="K324" s="5">
        <f>LN(B324+C324)</f>
        <v>4.6597845943663</v>
      </c>
      <c r="L324">
        <f>$L$6+J324*$L$7</f>
        <v>4.95594778820526</v>
      </c>
      <c r="M324" s="5">
        <f>SUM(B324:C324)</f>
        <v>105.61333</v>
      </c>
      <c r="N324">
        <f>EXP(L324)</f>
        <v>142.017144780698</v>
      </c>
      <c r="O324">
        <f>-(N324/M324-1)</f>
        <v>-0.344689583982416</v>
      </c>
      <c r="P324" s="5">
        <f>LN(E324)</f>
        <v>4.02713581252865</v>
      </c>
      <c r="Q324" s="5">
        <f>LN(C324)</f>
        <v>1.31192904816456</v>
      </c>
    </row>
    <row r="325" spans="1:244">
      <c r="A325">
        <v>1976.05</v>
      </c>
      <c r="B325" s="5">
        <v>101.2</v>
      </c>
      <c r="C325" s="5">
        <v>3.73667</v>
      </c>
      <c r="D325" s="5">
        <v>9.05333</v>
      </c>
      <c r="E325" s="5">
        <v>56.5</v>
      </c>
      <c r="F325" s="5">
        <v>7.9</v>
      </c>
      <c r="G325" s="5">
        <f>B325*$E$733/E325</f>
        <v>392.998109734513</v>
      </c>
      <c r="H325" s="5">
        <f>C325*$E$733/E325</f>
        <v>14.5109115286726</v>
      </c>
      <c r="I325" s="5">
        <f>D325*$E$733/E325</f>
        <v>35.1575254624779</v>
      </c>
      <c r="J325">
        <f>J324+1/12</f>
        <v>1976.33333333331</v>
      </c>
      <c r="K325" s="5">
        <f>LN(B325+C325)</f>
        <v>4.65335702533656</v>
      </c>
      <c r="L325">
        <f>$L$6+J325*$L$7</f>
        <v>4.96174572966123</v>
      </c>
      <c r="M325" s="5">
        <f>SUM(B325:C325)</f>
        <v>104.93667</v>
      </c>
      <c r="N325">
        <f>EXP(L325)</f>
        <v>142.842943524922</v>
      </c>
      <c r="O325">
        <f>-(N325/M325-1)</f>
        <v>-0.361230002104331</v>
      </c>
      <c r="P325" s="5">
        <f>LN(E325)</f>
        <v>4.0342406381524</v>
      </c>
      <c r="Q325" s="5">
        <f>LN(C325)</f>
        <v>1.31819484047622</v>
      </c>
    </row>
    <row r="326" spans="1:244">
      <c r="A326">
        <v>1976.06</v>
      </c>
      <c r="B326" s="5">
        <v>101.8</v>
      </c>
      <c r="C326" s="5">
        <v>3.76</v>
      </c>
      <c r="D326" s="5">
        <v>9.25</v>
      </c>
      <c r="E326" s="5">
        <v>56.8</v>
      </c>
      <c r="F326" s="5">
        <v>7.86</v>
      </c>
      <c r="G326" s="5">
        <f>B326*$E$733/E326</f>
        <v>393.240137323944</v>
      </c>
      <c r="H326" s="5">
        <f>C326*$E$733/E326</f>
        <v>14.5243901408451</v>
      </c>
      <c r="I326" s="5">
        <f>D326*$E$733/E326</f>
        <v>35.7315448943662</v>
      </c>
      <c r="J326">
        <f>J325+1/12</f>
        <v>1976.41666666664</v>
      </c>
      <c r="K326" s="5">
        <f>LN(B326+C326)</f>
        <v>4.65927951163512</v>
      </c>
      <c r="L326">
        <f>$L$6+J326*$L$7</f>
        <v>4.9675436711172</v>
      </c>
      <c r="M326" s="5">
        <f>SUM(B326:C326)</f>
        <v>105.56</v>
      </c>
      <c r="N326">
        <f>EXP(L326)</f>
        <v>143.67354410886</v>
      </c>
      <c r="O326">
        <f>-(N326/M326-1)</f>
        <v>-0.361060478484843</v>
      </c>
      <c r="P326" s="5">
        <f>LN(E326)</f>
        <v>4.03953632572711</v>
      </c>
      <c r="Q326" s="5">
        <f>LN(C326)</f>
        <v>1.3244189574018</v>
      </c>
    </row>
    <row r="327" spans="1:244">
      <c r="A327">
        <v>1976.07</v>
      </c>
      <c r="B327" s="5">
        <v>104.2</v>
      </c>
      <c r="C327" s="5">
        <v>3.79</v>
      </c>
      <c r="D327" s="5">
        <v>9.35</v>
      </c>
      <c r="E327" s="5">
        <v>57.1</v>
      </c>
      <c r="F327" s="5">
        <v>7.83</v>
      </c>
      <c r="G327" s="5">
        <f>B327*$E$733/E327</f>
        <v>400.396255691769</v>
      </c>
      <c r="H327" s="5">
        <f>C327*$E$733/E327</f>
        <v>14.5633570928196</v>
      </c>
      <c r="I327" s="5">
        <f>D327*$E$733/E327</f>
        <v>35.9280709281961</v>
      </c>
      <c r="J327">
        <f>J326+1/12</f>
        <v>1976.49999999998</v>
      </c>
      <c r="K327" s="5">
        <f>LN(B327+C327)</f>
        <v>4.68203863024467</v>
      </c>
      <c r="L327">
        <f>$L$6+J327*$L$7</f>
        <v>4.97334161257314</v>
      </c>
      <c r="M327" s="5">
        <f>SUM(B327:C327)</f>
        <v>107.99</v>
      </c>
      <c r="N327">
        <f>EXP(L327)</f>
        <v>144.50897445416</v>
      </c>
      <c r="O327">
        <f>-(N327/M327-1)</f>
        <v>-0.338169964387076</v>
      </c>
      <c r="P327" s="5">
        <f>LN(E327)</f>
        <v>4.04480411666196</v>
      </c>
      <c r="Q327" s="5">
        <f>LN(C327)</f>
        <v>1.33236601909433</v>
      </c>
    </row>
    <row r="328" spans="1:244">
      <c r="A328">
        <v>1976.08</v>
      </c>
      <c r="B328" s="5">
        <v>103.3</v>
      </c>
      <c r="C328" s="5">
        <v>3.82</v>
      </c>
      <c r="D328" s="5">
        <v>9.45</v>
      </c>
      <c r="E328" s="5">
        <v>57.4</v>
      </c>
      <c r="F328" s="5">
        <v>7.77</v>
      </c>
      <c r="G328" s="5">
        <f>B328*$E$733/E328</f>
        <v>394.863350174216</v>
      </c>
      <c r="H328" s="5">
        <f>C328*$E$733/E328</f>
        <v>14.6019167247387</v>
      </c>
      <c r="I328" s="5">
        <f>D328*$E$733/E328</f>
        <v>36.1225426829268</v>
      </c>
      <c r="J328">
        <f>J327+1/12</f>
        <v>1976.58333333331</v>
      </c>
      <c r="K328" s="5">
        <f>LN(B328+C328)</f>
        <v>4.67394970138292</v>
      </c>
      <c r="L328">
        <f>$L$6+J328*$L$7</f>
        <v>4.9791395540291</v>
      </c>
      <c r="M328" s="5">
        <f>SUM(B328:C328)</f>
        <v>107.12</v>
      </c>
      <c r="N328">
        <f>EXP(L328)</f>
        <v>145.34926264484</v>
      </c>
      <c r="O328">
        <f>-(N328/M328-1)</f>
        <v>-0.356882586303589</v>
      </c>
      <c r="P328" s="5">
        <f>LN(E328)</f>
        <v>4.05004430332552</v>
      </c>
      <c r="Q328" s="5">
        <f>LN(C328)</f>
        <v>1.34025042261848</v>
      </c>
    </row>
    <row r="329" spans="1:244">
      <c r="A329">
        <v>1976.09</v>
      </c>
      <c r="B329" s="5">
        <v>105.5</v>
      </c>
      <c r="C329" s="5">
        <v>3.85</v>
      </c>
      <c r="D329" s="5">
        <v>9.55</v>
      </c>
      <c r="E329" s="5">
        <v>57.6</v>
      </c>
      <c r="F329" s="5">
        <v>7.59</v>
      </c>
      <c r="G329" s="5">
        <f>B329*$E$733/E329</f>
        <v>401.872578125</v>
      </c>
      <c r="H329" s="5">
        <f>C329*$E$733/E329</f>
        <v>14.6654921875</v>
      </c>
      <c r="I329" s="5">
        <f>D329*$E$733/E329</f>
        <v>36.3780390625</v>
      </c>
      <c r="J329">
        <f>J328+1/12</f>
        <v>1976.66666666664</v>
      </c>
      <c r="K329" s="5">
        <f>LN(B329+C329)</f>
        <v>4.69455374712278</v>
      </c>
      <c r="L329">
        <f>$L$6+J329*$L$7</f>
        <v>4.98493749548504</v>
      </c>
      <c r="M329" s="5">
        <f>SUM(B329:C329)</f>
        <v>109.35</v>
      </c>
      <c r="N329">
        <f>EXP(L329)</f>
        <v>146.194436928204</v>
      </c>
      <c r="O329">
        <f>-(N329/M329-1)</f>
        <v>-0.336940438300907</v>
      </c>
      <c r="P329" s="5">
        <f>LN(E329)</f>
        <v>4.05352256770185</v>
      </c>
      <c r="Q329" s="5">
        <f>LN(C329)</f>
        <v>1.34807314829969</v>
      </c>
    </row>
    <row r="330" spans="1:244">
      <c r="A330">
        <v>1976.1</v>
      </c>
      <c r="B330" s="5">
        <v>101.9</v>
      </c>
      <c r="C330" s="5">
        <v>3.91667</v>
      </c>
      <c r="D330" s="5">
        <v>9.67</v>
      </c>
      <c r="E330" s="5">
        <v>57.9</v>
      </c>
      <c r="F330" s="5">
        <v>7.41</v>
      </c>
      <c r="G330" s="5">
        <f>B330*$E$733/E330</f>
        <v>386.148202072539</v>
      </c>
      <c r="H330" s="5">
        <f>C330*$E$733/E330</f>
        <v>14.8421499373057</v>
      </c>
      <c r="I330" s="5">
        <f>D330*$E$733/E330</f>
        <v>36.6442896373057</v>
      </c>
      <c r="J330">
        <f>J329+1/12</f>
        <v>1976.74999999998</v>
      </c>
      <c r="K330" s="5">
        <f>LN(B330+C330)</f>
        <v>4.66170806844937</v>
      </c>
      <c r="L330">
        <f>$L$6+J330*$L$7</f>
        <v>4.99073543694101</v>
      </c>
      <c r="M330" s="5">
        <f>SUM(B330:C330)</f>
        <v>105.81667</v>
      </c>
      <c r="N330">
        <f>EXP(L330)</f>
        <v>147.044525715824</v>
      </c>
      <c r="O330">
        <f>-(N330/M330-1)</f>
        <v>-0.389615886757955</v>
      </c>
      <c r="P330" s="5">
        <f>LN(E330)</f>
        <v>4.05871738457895</v>
      </c>
      <c r="Q330" s="5">
        <f>LN(C330)</f>
        <v>1.36524180298553</v>
      </c>
    </row>
    <row r="331" spans="1:244">
      <c r="A331">
        <v>1976.11</v>
      </c>
      <c r="B331" s="5">
        <v>101.2</v>
      </c>
      <c r="C331" s="5">
        <v>3.98333</v>
      </c>
      <c r="D331" s="5">
        <v>9.79</v>
      </c>
      <c r="E331" s="5">
        <v>58</v>
      </c>
      <c r="F331" s="5">
        <v>7.29</v>
      </c>
      <c r="G331" s="5">
        <f>B331*$E$733/E331</f>
        <v>382.834365517241</v>
      </c>
      <c r="H331" s="5">
        <f>C331*$E$733/E331</f>
        <v>15.0687313556897</v>
      </c>
      <c r="I331" s="5">
        <f>D331*$E$733/E331</f>
        <v>37.0350636206896</v>
      </c>
      <c r="J331">
        <f>J330+1/12</f>
        <v>1976.83333333331</v>
      </c>
      <c r="K331" s="5">
        <f>LN(B331+C331)</f>
        <v>4.65570482767144</v>
      </c>
      <c r="L331">
        <f>$L$6+J331*$L$7</f>
        <v>4.99653337839698</v>
      </c>
      <c r="M331" s="5">
        <f>SUM(B331:C331)</f>
        <v>105.18333</v>
      </c>
      <c r="N331">
        <f>EXP(L331)</f>
        <v>147.899557584466</v>
      </c>
      <c r="O331">
        <f>-(N331/M331-1)</f>
        <v>-0.406112143287976</v>
      </c>
      <c r="P331" s="5">
        <f>LN(E331)</f>
        <v>4.06044301054642</v>
      </c>
      <c r="Q331" s="5">
        <f>LN(C331)</f>
        <v>1.38211815288898</v>
      </c>
    </row>
    <row r="332" spans="1:244">
      <c r="A332">
        <v>1976.12</v>
      </c>
      <c r="B332" s="5">
        <v>104.7</v>
      </c>
      <c r="C332" s="5">
        <v>4.05</v>
      </c>
      <c r="D332" s="5">
        <v>9.91</v>
      </c>
      <c r="E332" s="5">
        <v>58.2</v>
      </c>
      <c r="F332" s="5">
        <v>6.87</v>
      </c>
      <c r="G332" s="5">
        <f>B332*$E$733/E332</f>
        <v>394.713603092783</v>
      </c>
      <c r="H332" s="5">
        <f>C332*$E$733/E332</f>
        <v>15.2682912371134</v>
      </c>
      <c r="I332" s="5">
        <f>D332*$E$733/E332</f>
        <v>37.3601891752577</v>
      </c>
      <c r="J332">
        <f>J331+1/12</f>
        <v>1976.91666666664</v>
      </c>
      <c r="K332" s="5">
        <f>LN(B332+C332)</f>
        <v>4.68905166996879</v>
      </c>
      <c r="L332">
        <f>$L$6+J332*$L$7</f>
        <v>5.00233131985291</v>
      </c>
      <c r="M332" s="5">
        <f>SUM(B332:C332)</f>
        <v>108.75</v>
      </c>
      <c r="N332">
        <f>EXP(L332)</f>
        <v>148.759561277067</v>
      </c>
      <c r="O332">
        <f>-(N332/M332-1)</f>
        <v>-0.36790401174314</v>
      </c>
      <c r="P332" s="5">
        <f>LN(E332)</f>
        <v>4.06388535473739</v>
      </c>
      <c r="Q332" s="5">
        <f>LN(C332)</f>
        <v>1.39871688111845</v>
      </c>
    </row>
    <row r="333" spans="1:244">
      <c r="A333">
        <v>1977.01</v>
      </c>
      <c r="B333" s="5">
        <v>103.8</v>
      </c>
      <c r="C333" s="5">
        <v>4.09667</v>
      </c>
      <c r="D333" s="5">
        <v>9.96667</v>
      </c>
      <c r="E333" s="5">
        <v>58.5</v>
      </c>
      <c r="F333" s="5">
        <v>7.21</v>
      </c>
      <c r="G333" s="5">
        <f>B333*$E$733/E333</f>
        <v>389.313876923077</v>
      </c>
      <c r="H333" s="5">
        <f>C333*$E$733/E333</f>
        <v>15.3650335276923</v>
      </c>
      <c r="I333" s="5">
        <f>D333*$E$733/E333</f>
        <v>37.3811458353846</v>
      </c>
      <c r="J333">
        <f>J332+1/12</f>
        <v>1976.99999999998</v>
      </c>
      <c r="K333" s="5">
        <f>LN(B333+C333)</f>
        <v>4.68117400987868</v>
      </c>
      <c r="L333">
        <f>$L$6+J333*$L$7</f>
        <v>5.00812926130888</v>
      </c>
      <c r="M333" s="5">
        <f>SUM(B333:C333)</f>
        <v>107.89667</v>
      </c>
      <c r="N333">
        <f>EXP(L333)</f>
        <v>149.624565703705</v>
      </c>
      <c r="O333">
        <f>-(N333/M333-1)</f>
        <v>-0.386739421186078</v>
      </c>
      <c r="P333" s="5">
        <f>LN(E333)</f>
        <v>4.06902675423781</v>
      </c>
      <c r="Q333" s="5">
        <f>LN(C333)</f>
        <v>1.41017444857915</v>
      </c>
    </row>
    <row r="334" spans="1:244">
      <c r="A334">
        <v>1977.02</v>
      </c>
      <c r="B334" s="5">
        <v>101</v>
      </c>
      <c r="C334" s="5">
        <v>4.14333</v>
      </c>
      <c r="D334" s="5">
        <v>10.0233</v>
      </c>
      <c r="E334" s="5">
        <v>59.1</v>
      </c>
      <c r="F334" s="5">
        <v>7.39</v>
      </c>
      <c r="G334" s="5">
        <f>B334*$E$733/E334</f>
        <v>374.966345177665</v>
      </c>
      <c r="H334" s="5">
        <f>C334*$E$733/E334</f>
        <v>15.3822703659898</v>
      </c>
      <c r="I334" s="5">
        <f>D334*$E$733/E334</f>
        <v>37.2118828477157</v>
      </c>
      <c r="J334">
        <f>J333+1/12</f>
        <v>1977.08333333331</v>
      </c>
      <c r="K334" s="5">
        <f>LN(B334+C334)</f>
        <v>4.65532446694606</v>
      </c>
      <c r="L334">
        <f>$L$6+J334*$L$7</f>
        <v>5.01392720276482</v>
      </c>
      <c r="M334" s="5">
        <f>SUM(B334:C334)</f>
        <v>105.14333</v>
      </c>
      <c r="N334">
        <f>EXP(L334)</f>
        <v>150.494599942553</v>
      </c>
      <c r="O334">
        <f>-(N334/M334-1)</f>
        <v>-0.43132807323634</v>
      </c>
      <c r="P334" s="5">
        <f>LN(E334)</f>
        <v>4.07923092441205</v>
      </c>
      <c r="Q334" s="5">
        <f>LN(C334)</f>
        <v>1.42149981234896</v>
      </c>
    </row>
    <row r="335" spans="1:244">
      <c r="A335">
        <v>1977.03</v>
      </c>
      <c r="B335" s="5">
        <v>100.6</v>
      </c>
      <c r="C335" s="5">
        <v>4.19</v>
      </c>
      <c r="D335" s="5">
        <v>10.08</v>
      </c>
      <c r="E335" s="5">
        <v>59.5</v>
      </c>
      <c r="F335" s="5">
        <v>7.46</v>
      </c>
      <c r="G335" s="5">
        <f>B335*$E$733/E335</f>
        <v>370.970531092437</v>
      </c>
      <c r="H335" s="5">
        <f>C335*$E$733/E335</f>
        <v>15.4509594957983</v>
      </c>
      <c r="I335" s="5">
        <f>D335*$E$733/E335</f>
        <v>37.1708047058824</v>
      </c>
      <c r="J335">
        <f>J334+1/12</f>
        <v>1977.16666666664</v>
      </c>
      <c r="K335" s="5">
        <f>LN(B335+C335)</f>
        <v>4.65195834748685</v>
      </c>
      <c r="L335">
        <f>$L$6+J335*$L$7</f>
        <v>5.01972514422079</v>
      </c>
      <c r="M335" s="5">
        <f>SUM(B335:C335)</f>
        <v>104.79</v>
      </c>
      <c r="N335">
        <f>EXP(L335)</f>
        <v>151.369693240879</v>
      </c>
      <c r="O335">
        <f>-(N335/M335-1)</f>
        <v>-0.444505136376363</v>
      </c>
      <c r="P335" s="5">
        <f>LN(E335)</f>
        <v>4.08597631255158</v>
      </c>
      <c r="Q335" s="5">
        <f>LN(C335)</f>
        <v>1.43270073393405</v>
      </c>
    </row>
    <row r="336" spans="1:244">
      <c r="A336">
        <v>1977.04</v>
      </c>
      <c r="B336" s="5">
        <v>99.05</v>
      </c>
      <c r="C336" s="5">
        <v>4.24667</v>
      </c>
      <c r="D336" s="5">
        <v>10.1933</v>
      </c>
      <c r="E336" s="5">
        <v>60</v>
      </c>
      <c r="F336" s="5">
        <v>7.37</v>
      </c>
      <c r="G336" s="5">
        <f>B336*$E$733/E336</f>
        <v>362.2109925</v>
      </c>
      <c r="H336" s="5">
        <f>C336*$E$733/E336</f>
        <v>15.5294351895</v>
      </c>
      <c r="I336" s="5">
        <f>D336*$E$733/E336</f>
        <v>37.275369105</v>
      </c>
      <c r="J336">
        <f>J335+1/12</f>
        <v>1977.24999999998</v>
      </c>
      <c r="K336" s="5">
        <f>LN(B336+C336)</f>
        <v>4.63760513940077</v>
      </c>
      <c r="L336">
        <f>$L$6+J336*$L$7</f>
        <v>5.02552308567675</v>
      </c>
      <c r="M336" s="5">
        <f>SUM(B336:C336)</f>
        <v>103.29667</v>
      </c>
      <c r="N336">
        <f>EXP(L336)</f>
        <v>152.249875016008</v>
      </c>
      <c r="O336">
        <f>-(N336/M336-1)</f>
        <v>-0.47390883961708</v>
      </c>
      <c r="P336" s="5">
        <f>LN(E336)</f>
        <v>4.0943445622221</v>
      </c>
      <c r="Q336" s="5">
        <f>LN(C336)</f>
        <v>1.44613514640496</v>
      </c>
    </row>
    <row r="337" spans="1:244">
      <c r="A337">
        <v>1977.05</v>
      </c>
      <c r="B337" s="5">
        <v>98.76</v>
      </c>
      <c r="C337" s="5">
        <v>4.30333</v>
      </c>
      <c r="D337" s="5">
        <v>10.3067</v>
      </c>
      <c r="E337" s="5">
        <v>60.3</v>
      </c>
      <c r="F337" s="5">
        <v>7.46</v>
      </c>
      <c r="G337" s="5">
        <f>B337*$E$733/E337</f>
        <v>359.353737313433</v>
      </c>
      <c r="H337" s="5">
        <f>C337*$E$733/E337</f>
        <v>15.6583406074627</v>
      </c>
      <c r="I337" s="5">
        <f>D337*$E$733/E337</f>
        <v>37.5025431791045</v>
      </c>
      <c r="J337">
        <f>J336+1/12</f>
        <v>1977.33333333331</v>
      </c>
      <c r="K337" s="5">
        <f>LN(B337+C337)</f>
        <v>4.63534365365307</v>
      </c>
      <c r="L337">
        <f>$L$6+J337*$L$7</f>
        <v>5.03132102713269</v>
      </c>
      <c r="M337" s="5">
        <f>SUM(B337:C337)</f>
        <v>103.06333</v>
      </c>
      <c r="N337">
        <f>EXP(L337)</f>
        <v>153.13517485632</v>
      </c>
      <c r="O337">
        <f>-(N337/M337-1)</f>
        <v>-0.485835697879351</v>
      </c>
      <c r="P337" s="5">
        <f>LN(E337)</f>
        <v>4.09933210373314</v>
      </c>
      <c r="Q337" s="5">
        <f>LN(C337)</f>
        <v>1.4593891415968</v>
      </c>
    </row>
    <row r="338" spans="1:244">
      <c r="A338">
        <v>1977.06</v>
      </c>
      <c r="B338" s="5">
        <v>99.29</v>
      </c>
      <c r="C338" s="5">
        <v>4.36</v>
      </c>
      <c r="D338" s="5">
        <v>10.42</v>
      </c>
      <c r="E338" s="5">
        <v>60.7</v>
      </c>
      <c r="F338" s="5">
        <v>7.28</v>
      </c>
      <c r="G338" s="5">
        <f>B338*$E$733/E338</f>
        <v>358.901452883031</v>
      </c>
      <c r="H338" s="5">
        <f>C338*$E$733/E338</f>
        <v>15.7599993410214</v>
      </c>
      <c r="I338" s="5">
        <f>D338*$E$733/E338</f>
        <v>37.664952553542</v>
      </c>
      <c r="J338">
        <f>J337+1/12</f>
        <v>1977.41666666664</v>
      </c>
      <c r="K338" s="5">
        <f>LN(B338+C338)</f>
        <v>4.64101983888179</v>
      </c>
      <c r="L338">
        <f>$L$6+J338*$L$7</f>
        <v>5.03711896858866</v>
      </c>
      <c r="M338" s="5">
        <f>SUM(B338:C338)</f>
        <v>103.65</v>
      </c>
      <c r="N338">
        <f>EXP(L338)</f>
        <v>154.025622522256</v>
      </c>
      <c r="O338">
        <f>-(N338/M338-1)</f>
        <v>-0.486016618642121</v>
      </c>
      <c r="P338" s="5">
        <f>LN(E338)</f>
        <v>4.10594369806545</v>
      </c>
      <c r="Q338" s="5">
        <f>LN(C338)</f>
        <v>1.47247205736094</v>
      </c>
    </row>
    <row r="339" spans="1:244">
      <c r="A339">
        <v>1977.07</v>
      </c>
      <c r="B339" s="5">
        <v>100.2</v>
      </c>
      <c r="C339" s="5">
        <v>4.40667</v>
      </c>
      <c r="D339" s="5">
        <v>10.5167</v>
      </c>
      <c r="E339" s="5">
        <v>61</v>
      </c>
      <c r="F339" s="5">
        <v>7.33</v>
      </c>
      <c r="G339" s="5">
        <f>B339*$E$733/E339</f>
        <v>360.409544262295</v>
      </c>
      <c r="H339" s="5">
        <f>C339*$E$733/E339</f>
        <v>15.8503585470492</v>
      </c>
      <c r="I339" s="5">
        <f>D339*$E$733/E339</f>
        <v>37.8275354704918</v>
      </c>
      <c r="J339">
        <f>J338+1/12</f>
        <v>1977.49999999997</v>
      </c>
      <c r="K339" s="5">
        <f>LN(B339+C339)</f>
        <v>4.65020731632821</v>
      </c>
      <c r="L339">
        <f>$L$6+J339*$L$7</f>
        <v>5.0429169100446</v>
      </c>
      <c r="M339" s="5">
        <f>SUM(B339:C339)</f>
        <v>104.60667</v>
      </c>
      <c r="N339">
        <f>EXP(L339)</f>
        <v>154.921247947291</v>
      </c>
      <c r="O339">
        <f>-(N339/M339-1)</f>
        <v>-0.480988238582601</v>
      </c>
      <c r="P339" s="5">
        <f>LN(E339)</f>
        <v>4.11087386417331</v>
      </c>
      <c r="Q339" s="5">
        <f>LN(C339)</f>
        <v>1.4831193021848</v>
      </c>
    </row>
    <row r="340" spans="1:244">
      <c r="A340">
        <v>1977.08</v>
      </c>
      <c r="B340" s="5">
        <v>97.75</v>
      </c>
      <c r="C340" s="5">
        <v>4.45333</v>
      </c>
      <c r="D340" s="5">
        <v>10.6133</v>
      </c>
      <c r="E340" s="5">
        <v>61.2</v>
      </c>
      <c r="F340" s="5">
        <v>7.4</v>
      </c>
      <c r="G340" s="5">
        <f>B340*$E$733/E340</f>
        <v>350.448125</v>
      </c>
      <c r="H340" s="5">
        <f>C340*$E$733/E340</f>
        <v>15.9658429514706</v>
      </c>
      <c r="I340" s="5">
        <f>D340*$E$733/E340</f>
        <v>38.0502412794118</v>
      </c>
      <c r="J340">
        <f>J339+1/12</f>
        <v>1977.58333333331</v>
      </c>
      <c r="K340" s="5">
        <f>LN(B340+C340)</f>
        <v>4.62696426040904</v>
      </c>
      <c r="L340">
        <f>$L$6+J340*$L$7</f>
        <v>5.04871485150056</v>
      </c>
      <c r="M340" s="5">
        <f>SUM(B340:C340)</f>
        <v>102.20333</v>
      </c>
      <c r="N340">
        <f>EXP(L340)</f>
        <v>155.822081238976</v>
      </c>
      <c r="O340">
        <f>-(N340/M340-1)</f>
        <v>-0.524628221399207</v>
      </c>
      <c r="P340" s="5">
        <f>LN(E340)</f>
        <v>4.11414718951828</v>
      </c>
      <c r="Q340" s="5">
        <f>LN(C340)</f>
        <v>1.49365213093712</v>
      </c>
    </row>
    <row r="341" spans="1:244">
      <c r="A341">
        <v>1977.09</v>
      </c>
      <c r="B341" s="5">
        <v>96.23</v>
      </c>
      <c r="C341" s="5">
        <v>4.5</v>
      </c>
      <c r="D341" s="5">
        <v>10.71</v>
      </c>
      <c r="E341" s="5">
        <v>61.4</v>
      </c>
      <c r="F341" s="5">
        <v>7.34</v>
      </c>
      <c r="G341" s="5">
        <f>B341*$E$733/E341</f>
        <v>343.874927198697</v>
      </c>
      <c r="H341" s="5">
        <f>C341*$E$733/E341</f>
        <v>16.0806107491857</v>
      </c>
      <c r="I341" s="5">
        <f>D341*$E$733/E341</f>
        <v>38.2718535830619</v>
      </c>
      <c r="J341">
        <f>J340+1/12</f>
        <v>1977.66666666664</v>
      </c>
      <c r="K341" s="5">
        <f>LN(B341+C341)</f>
        <v>4.61244366995459</v>
      </c>
      <c r="L341">
        <f>$L$6+J341*$L$7</f>
        <v>5.05451279295653</v>
      </c>
      <c r="M341" s="5">
        <f>SUM(B341:C341)</f>
        <v>100.73</v>
      </c>
      <c r="N341">
        <f>EXP(L341)</f>
        <v>156.728152679915</v>
      </c>
      <c r="O341">
        <f>-(N341/M341-1)</f>
        <v>-0.555923286805473</v>
      </c>
      <c r="P341" s="5">
        <f>LN(E341)</f>
        <v>4.1174098351531</v>
      </c>
      <c r="Q341" s="5">
        <f>LN(C341)</f>
        <v>1.50407739677627</v>
      </c>
    </row>
    <row r="342" spans="1:244">
      <c r="A342">
        <v>1977.1</v>
      </c>
      <c r="B342" s="5">
        <v>93.74</v>
      </c>
      <c r="C342" s="5">
        <v>4.55667</v>
      </c>
      <c r="D342" s="5">
        <v>10.77</v>
      </c>
      <c r="E342" s="5">
        <v>61.6</v>
      </c>
      <c r="F342" s="5">
        <v>7.52</v>
      </c>
      <c r="G342" s="5">
        <f>B342*$E$733/E342</f>
        <v>333.889401623377</v>
      </c>
      <c r="H342" s="5">
        <f>C342*$E$733/E342</f>
        <v>16.2302519702922</v>
      </c>
      <c r="I342" s="5">
        <f>D342*$E$733/E342</f>
        <v>38.3613063311688</v>
      </c>
      <c r="J342">
        <f>J341+1/12</f>
        <v>1977.74999999997</v>
      </c>
      <c r="K342" s="5">
        <f>LN(B342+C342)</f>
        <v>4.58799015068919</v>
      </c>
      <c r="L342">
        <f>$L$6+J342*$L$7</f>
        <v>5.06031073441247</v>
      </c>
      <c r="M342" s="5">
        <f>SUM(B342:C342)</f>
        <v>98.29667</v>
      </c>
      <c r="N342">
        <f>EXP(L342)</f>
        <v>157.6394927288</v>
      </c>
      <c r="O342">
        <f>-(N342/M342-1)</f>
        <v>-0.60371142510525</v>
      </c>
      <c r="P342" s="5">
        <f>LN(E342)</f>
        <v>4.12066187053947</v>
      </c>
      <c r="Q342" s="5">
        <f>LN(C342)</f>
        <v>1.51659209359638</v>
      </c>
    </row>
    <row r="343" spans="1:244">
      <c r="A343">
        <v>1977.11</v>
      </c>
      <c r="B343" s="5">
        <v>94.28</v>
      </c>
      <c r="C343" s="5">
        <v>4.61333</v>
      </c>
      <c r="D343" s="5">
        <v>10.83</v>
      </c>
      <c r="E343" s="5">
        <v>61.9</v>
      </c>
      <c r="F343" s="5">
        <v>7.58</v>
      </c>
      <c r="G343" s="5">
        <f>B343*$E$733/E343</f>
        <v>334.185284006462</v>
      </c>
      <c r="H343" s="5">
        <f>C343*$E$733/E343</f>
        <v>16.3524288954766</v>
      </c>
      <c r="I343" s="5">
        <f>D343*$E$733/E343</f>
        <v>38.3880634894992</v>
      </c>
      <c r="J343">
        <f>J342+1/12</f>
        <v>1977.83333333331</v>
      </c>
      <c r="K343" s="5">
        <f>LN(B343+C343)</f>
        <v>4.5940417944939</v>
      </c>
      <c r="L343">
        <f>$L$6+J343*$L$7</f>
        <v>5.06610867586843</v>
      </c>
      <c r="M343" s="5">
        <f>SUM(B343:C343)</f>
        <v>98.89333</v>
      </c>
      <c r="N343">
        <f>EXP(L343)</f>
        <v>158.556132021447</v>
      </c>
      <c r="O343">
        <f>-(N343/M343-1)</f>
        <v>-0.603304611356979</v>
      </c>
      <c r="P343" s="5">
        <f>LN(E343)</f>
        <v>4.12552017969055</v>
      </c>
      <c r="Q343" s="5">
        <f>LN(C343)</f>
        <v>1.5289499389778</v>
      </c>
    </row>
    <row r="344" spans="1:244">
      <c r="A344">
        <v>1977.12</v>
      </c>
      <c r="B344" s="5">
        <v>93.82</v>
      </c>
      <c r="C344" s="5">
        <v>4.67</v>
      </c>
      <c r="D344" s="5">
        <v>10.89</v>
      </c>
      <c r="E344" s="5">
        <v>62.1</v>
      </c>
      <c r="F344" s="5">
        <v>7.69</v>
      </c>
      <c r="G344" s="5">
        <f>B344*$E$733/E344</f>
        <v>331.483736231884</v>
      </c>
      <c r="H344" s="5">
        <f>C344*$E$733/E344</f>
        <v>16.4999898550725</v>
      </c>
      <c r="I344" s="5">
        <f>D344*$E$733/E344</f>
        <v>38.4764217391304</v>
      </c>
      <c r="J344">
        <f>J343+1/12</f>
        <v>1977.91666666664</v>
      </c>
      <c r="K344" s="5">
        <f>LN(B344+C344)</f>
        <v>4.58995502018161</v>
      </c>
      <c r="L344">
        <f>$L$6+J344*$L$7</f>
        <v>5.07190661732437</v>
      </c>
      <c r="M344" s="5">
        <f>SUM(B344:C344)</f>
        <v>98.49</v>
      </c>
      <c r="N344">
        <f>EXP(L344)</f>
        <v>159.478101371795</v>
      </c>
      <c r="O344">
        <f>-(N344/M344-1)</f>
        <v>-0.619231407978424</v>
      </c>
      <c r="P344" s="5">
        <f>LN(E344)</f>
        <v>4.12874598893943</v>
      </c>
      <c r="Q344" s="5">
        <f>LN(C344)</f>
        <v>1.54115907168081</v>
      </c>
    </row>
    <row r="345" spans="1:244">
      <c r="A345">
        <v>1978.01</v>
      </c>
      <c r="B345" s="5">
        <v>90.25</v>
      </c>
      <c r="C345" s="5">
        <v>4.71333</v>
      </c>
      <c r="D345" s="5">
        <v>10.9</v>
      </c>
      <c r="E345" s="5">
        <v>62.5</v>
      </c>
      <c r="F345" s="5">
        <v>7.96</v>
      </c>
      <c r="G345" s="5">
        <f>B345*$E$733/E345</f>
        <v>316.829484</v>
      </c>
      <c r="H345" s="5">
        <f>C345*$E$733/E345</f>
        <v>16.54650317808</v>
      </c>
      <c r="I345" s="5">
        <f>D345*$E$733/E345</f>
        <v>38.2652784</v>
      </c>
      <c r="J345">
        <f>J344+1/12</f>
        <v>1977.99999999997</v>
      </c>
      <c r="K345" s="5">
        <f>LN(B345+C345)</f>
        <v>4.55349081708336</v>
      </c>
      <c r="L345">
        <f>$L$6+J345*$L$7</f>
        <v>5.07770455878034</v>
      </c>
      <c r="M345" s="5">
        <f>SUM(B345:C345)</f>
        <v>94.96333</v>
      </c>
      <c r="N345">
        <f>EXP(L345)</f>
        <v>160.405431772976</v>
      </c>
      <c r="O345">
        <f>-(N345/M345-1)</f>
        <v>-0.689130233459334</v>
      </c>
      <c r="P345" s="5">
        <f>LN(E345)</f>
        <v>4.13516655674236</v>
      </c>
      <c r="Q345" s="5">
        <f>LN(C345)</f>
        <v>1.55039466458649</v>
      </c>
    </row>
    <row r="346" spans="1:244">
      <c r="A346">
        <v>1978.02</v>
      </c>
      <c r="B346" s="5">
        <v>88.98</v>
      </c>
      <c r="C346" s="5">
        <v>4.75667</v>
      </c>
      <c r="D346" s="5">
        <v>10.91</v>
      </c>
      <c r="E346" s="5">
        <v>62.9</v>
      </c>
      <c r="F346" s="5">
        <v>8.03</v>
      </c>
      <c r="G346" s="5">
        <f>B346*$E$733/E346</f>
        <v>310.384591096979</v>
      </c>
      <c r="H346" s="5">
        <f>C346*$E$733/E346</f>
        <v>16.5924597992051</v>
      </c>
      <c r="I346" s="5">
        <f>D346*$E$733/E346</f>
        <v>38.056820508744</v>
      </c>
      <c r="J346">
        <f>J345+1/12</f>
        <v>1978.08333333331</v>
      </c>
      <c r="K346" s="5">
        <f>LN(B346+C346)</f>
        <v>4.54048946807437</v>
      </c>
      <c r="L346">
        <f>$L$6+J346*$L$7</f>
        <v>5.08350250023631</v>
      </c>
      <c r="M346" s="5">
        <f>SUM(B346:C346)</f>
        <v>93.73667</v>
      </c>
      <c r="N346">
        <f>EXP(L346)</f>
        <v>161.338154398328</v>
      </c>
      <c r="O346">
        <f>-(N346/M346-1)</f>
        <v>-0.721185043146162</v>
      </c>
      <c r="P346" s="5">
        <f>LN(E346)</f>
        <v>4.1415461637064</v>
      </c>
      <c r="Q346" s="5">
        <f>LN(C346)</f>
        <v>1.55954784359124</v>
      </c>
    </row>
    <row r="347" spans="1:244">
      <c r="A347">
        <v>1978.03</v>
      </c>
      <c r="B347" s="5">
        <v>88.82</v>
      </c>
      <c r="C347" s="5">
        <v>4.8</v>
      </c>
      <c r="D347" s="5">
        <v>10.92</v>
      </c>
      <c r="E347" s="5">
        <v>63.4</v>
      </c>
      <c r="F347" s="5">
        <v>8.04</v>
      </c>
      <c r="G347" s="5">
        <f>B347*$E$733/E347</f>
        <v>307.383044479495</v>
      </c>
      <c r="H347" s="5">
        <f>C347*$E$733/E347</f>
        <v>16.6115583596214</v>
      </c>
      <c r="I347" s="5">
        <f>D347*$E$733/E347</f>
        <v>37.7912952681388</v>
      </c>
      <c r="J347">
        <f>J346+1/12</f>
        <v>1978.16666666664</v>
      </c>
      <c r="K347" s="5">
        <f>LN(B347+C347)</f>
        <v>4.53924403587192</v>
      </c>
      <c r="L347">
        <f>$L$6+J347*$L$7</f>
        <v>5.08930044169225</v>
      </c>
      <c r="M347" s="5">
        <f>SUM(B347:C347)</f>
        <v>93.62</v>
      </c>
      <c r="N347">
        <f>EXP(L347)</f>
        <v>162.276300602454</v>
      </c>
      <c r="O347">
        <f>-(N347/M347-1)</f>
        <v>-0.733350786183017</v>
      </c>
      <c r="P347" s="5">
        <f>LN(E347)</f>
        <v>4.14946386144318</v>
      </c>
      <c r="Q347" s="5">
        <f>LN(C347)</f>
        <v>1.56861591791385</v>
      </c>
    </row>
    <row r="348" spans="1:244">
      <c r="A348">
        <v>1978.04</v>
      </c>
      <c r="B348" s="5">
        <v>92.71</v>
      </c>
      <c r="C348" s="5">
        <v>4.83667</v>
      </c>
      <c r="D348" s="5">
        <v>11.0233</v>
      </c>
      <c r="E348" s="5">
        <v>63.9</v>
      </c>
      <c r="F348" s="5">
        <v>8.15</v>
      </c>
      <c r="G348" s="5">
        <f>B348*$E$733/E348</f>
        <v>318.334801408451</v>
      </c>
      <c r="H348" s="5">
        <f>C348*$E$733/E348</f>
        <v>16.6074898492958</v>
      </c>
      <c r="I348" s="5">
        <f>D348*$E$733/E348</f>
        <v>37.8502860140845</v>
      </c>
      <c r="J348">
        <f>J347+1/12</f>
        <v>1978.24999999997</v>
      </c>
      <c r="K348" s="5">
        <f>LN(B348+C348)</f>
        <v>4.58033093014612</v>
      </c>
      <c r="L348">
        <f>$L$6+J348*$L$7</f>
        <v>5.09509838314821</v>
      </c>
      <c r="M348" s="5">
        <f>SUM(B348:C348)</f>
        <v>97.54667</v>
      </c>
      <c r="N348">
        <f>EXP(L348)</f>
        <v>163.219901922293</v>
      </c>
      <c r="O348">
        <f>-(N348/M348-1)</f>
        <v>-0.67324934743844</v>
      </c>
      <c r="P348" s="5">
        <f>LN(E348)</f>
        <v>4.15731936138349</v>
      </c>
      <c r="Q348" s="5">
        <f>LN(C348)</f>
        <v>1.57622646740763</v>
      </c>
    </row>
    <row r="349" spans="1:244">
      <c r="A349">
        <v>1978.05</v>
      </c>
      <c r="B349" s="5">
        <v>97.41</v>
      </c>
      <c r="C349" s="5">
        <v>4.87333</v>
      </c>
      <c r="D349" s="5">
        <v>11.1267</v>
      </c>
      <c r="E349" s="5">
        <v>64.5</v>
      </c>
      <c r="F349" s="5">
        <v>8.35</v>
      </c>
      <c r="G349" s="5">
        <f>B349*$E$733/E349</f>
        <v>331.361635813953</v>
      </c>
      <c r="H349" s="5">
        <f>C349*$E$733/E349</f>
        <v>16.5777086609302</v>
      </c>
      <c r="I349" s="5">
        <f>D349*$E$733/E349</f>
        <v>37.8499282744186</v>
      </c>
      <c r="J349">
        <f>J348+1/12</f>
        <v>1978.33333333331</v>
      </c>
      <c r="K349" s="5">
        <f>LN(B349+C349)</f>
        <v>4.62774670757778</v>
      </c>
      <c r="L349">
        <f>$L$6+J349*$L$7</f>
        <v>5.10089632460415</v>
      </c>
      <c r="M349" s="5">
        <f>SUM(B349:C349)</f>
        <v>102.28333</v>
      </c>
      <c r="N349">
        <f>EXP(L349)</f>
        <v>164.168990078144</v>
      </c>
      <c r="O349">
        <f>-(N349/M349-1)</f>
        <v>-0.60504150654993</v>
      </c>
      <c r="P349" s="5">
        <f>LN(E349)</f>
        <v>4.16666522380173</v>
      </c>
      <c r="Q349" s="5">
        <f>LN(C349)</f>
        <v>1.58377748165876</v>
      </c>
    </row>
    <row r="350" spans="1:244">
      <c r="A350">
        <v>1978.06</v>
      </c>
      <c r="B350" s="5">
        <v>97.66</v>
      </c>
      <c r="C350" s="5">
        <v>4.91</v>
      </c>
      <c r="D350" s="5">
        <v>11.23</v>
      </c>
      <c r="E350" s="5">
        <v>65.2</v>
      </c>
      <c r="F350" s="5">
        <v>8.46</v>
      </c>
      <c r="G350" s="5">
        <f>B350*$E$733/E350</f>
        <v>328.64537208589</v>
      </c>
      <c r="H350" s="5">
        <f>C350*$E$733/E350</f>
        <v>16.5231289877301</v>
      </c>
      <c r="I350" s="5">
        <f>D350*$E$733/E350</f>
        <v>37.7911891104294</v>
      </c>
      <c r="J350">
        <f>J349+1/12</f>
        <v>1978.41666666664</v>
      </c>
      <c r="K350" s="5">
        <f>LN(B350+C350)</f>
        <v>4.63054549231932</v>
      </c>
      <c r="L350">
        <f>$L$6+J350*$L$7</f>
        <v>5.10669426606012</v>
      </c>
      <c r="M350" s="5">
        <f>SUM(B350:C350)</f>
        <v>102.57</v>
      </c>
      <c r="N350">
        <f>EXP(L350)</f>
        <v>165.123596974771</v>
      </c>
      <c r="O350">
        <f>-(N350/M350-1)</f>
        <v>-0.609862503410075</v>
      </c>
      <c r="P350" s="5">
        <f>LN(E350)</f>
        <v>4.17745946893261</v>
      </c>
      <c r="Q350" s="5">
        <f>LN(C350)</f>
        <v>1.59127394180643</v>
      </c>
    </row>
    <row r="351" spans="1:244">
      <c r="A351">
        <v>1978.07</v>
      </c>
      <c r="B351" s="5">
        <v>97.19</v>
      </c>
      <c r="C351" s="5">
        <v>4.94667</v>
      </c>
      <c r="D351" s="5">
        <v>11.3433</v>
      </c>
      <c r="E351" s="5">
        <v>65.7</v>
      </c>
      <c r="F351" s="5">
        <v>8.64</v>
      </c>
      <c r="G351" s="5">
        <f>B351*$E$733/E351</f>
        <v>324.57465890411</v>
      </c>
      <c r="H351" s="5">
        <f>C351*$E$733/E351</f>
        <v>16.5198449219178</v>
      </c>
      <c r="I351" s="5">
        <f>D351*$E$733/E351</f>
        <v>37.881960369863</v>
      </c>
      <c r="J351">
        <f>J350+1/12</f>
        <v>1978.49999999997</v>
      </c>
      <c r="K351" s="5">
        <f>LN(B351+C351)</f>
        <v>4.62631181837748</v>
      </c>
      <c r="L351">
        <f>$L$6+J351*$L$7</f>
        <v>5.11249220751608</v>
      </c>
      <c r="M351" s="5">
        <f>SUM(B351:C351)</f>
        <v>102.13667</v>
      </c>
      <c r="N351">
        <f>EXP(L351)</f>
        <v>166.083754702446</v>
      </c>
      <c r="O351">
        <f>-(N351/M351-1)</f>
        <v>-0.626093299325758</v>
      </c>
      <c r="P351" s="5">
        <f>LN(E351)</f>
        <v>4.18509892549057</v>
      </c>
      <c r="Q351" s="5">
        <f>LN(C351)</f>
        <v>1.59871462292535</v>
      </c>
    </row>
    <row r="352" spans="1:244">
      <c r="A352">
        <v>1978.08</v>
      </c>
      <c r="B352" s="5">
        <v>103.9</v>
      </c>
      <c r="C352" s="5">
        <v>4.98333</v>
      </c>
      <c r="D352" s="5">
        <v>11.4567</v>
      </c>
      <c r="E352" s="5">
        <v>66</v>
      </c>
      <c r="F352" s="5">
        <v>8.41</v>
      </c>
      <c r="G352" s="5">
        <f>B352*$E$733/E352</f>
        <v>345.406104545455</v>
      </c>
      <c r="H352" s="5">
        <f>C352*$E$733/E352</f>
        <v>16.566627555</v>
      </c>
      <c r="I352" s="5">
        <f>D352*$E$733/E352</f>
        <v>38.0867576318182</v>
      </c>
      <c r="J352">
        <f>J351+1/12</f>
        <v>1978.58333333331</v>
      </c>
      <c r="K352" s="5">
        <f>LN(B352+C352)</f>
        <v>4.69027694200484</v>
      </c>
      <c r="L352">
        <f>$L$6+J352*$L$7</f>
        <v>5.11829014897202</v>
      </c>
      <c r="M352" s="5">
        <f>SUM(B352:C352)</f>
        <v>108.88333</v>
      </c>
      <c r="N352">
        <f>EXP(L352)</f>
        <v>167.049495538036</v>
      </c>
      <c r="O352">
        <f>-(N352/M352-1)</f>
        <v>-0.534206343046599</v>
      </c>
      <c r="P352" s="5">
        <f>LN(E352)</f>
        <v>4.18965474202643</v>
      </c>
      <c r="Q352" s="5">
        <f>LN(C352)</f>
        <v>1.60609834227204</v>
      </c>
    </row>
    <row r="353" spans="1:244">
      <c r="A353">
        <v>1978.09</v>
      </c>
      <c r="B353" s="5">
        <v>103.9</v>
      </c>
      <c r="C353" s="5">
        <v>5.02</v>
      </c>
      <c r="D353" s="5">
        <v>11.57</v>
      </c>
      <c r="E353" s="5">
        <v>66.5</v>
      </c>
      <c r="F353" s="5">
        <v>8.42</v>
      </c>
      <c r="G353" s="5">
        <f>B353*$E$733/E353</f>
        <v>342.809066165414</v>
      </c>
      <c r="H353" s="5">
        <f>C353*$E$733/E353</f>
        <v>16.5630559398496</v>
      </c>
      <c r="I353" s="5">
        <f>D353*$E$733/E353</f>
        <v>38.1742145864662</v>
      </c>
      <c r="J353">
        <f>J352+1/12</f>
        <v>1978.66666666664</v>
      </c>
      <c r="K353" s="5">
        <f>LN(B353+C353)</f>
        <v>4.69061366780556</v>
      </c>
      <c r="L353">
        <f>$L$6+J353*$L$7</f>
        <v>5.12408809042799</v>
      </c>
      <c r="M353" s="5">
        <f>SUM(B353:C353)</f>
        <v>108.92</v>
      </c>
      <c r="N353">
        <f>EXP(L353)</f>
        <v>168.020851946106</v>
      </c>
      <c r="O353">
        <f>-(N353/M353-1)</f>
        <v>-0.542607895208466</v>
      </c>
      <c r="P353" s="5">
        <f>LN(E353)</f>
        <v>4.19720194766181</v>
      </c>
      <c r="Q353" s="5">
        <f>LN(C353)</f>
        <v>1.61342993370364</v>
      </c>
    </row>
    <row r="354" spans="1:244">
      <c r="A354">
        <v>1978.1</v>
      </c>
      <c r="B354" s="5">
        <v>100.6</v>
      </c>
      <c r="C354" s="5">
        <v>5.03667</v>
      </c>
      <c r="D354" s="5">
        <v>11.8233</v>
      </c>
      <c r="E354" s="5">
        <v>67.1</v>
      </c>
      <c r="F354" s="5">
        <v>8.64</v>
      </c>
      <c r="G354" s="5">
        <f>B354*$E$733/E354</f>
        <v>328.953004470939</v>
      </c>
      <c r="H354" s="5">
        <f>C354*$E$733/E354</f>
        <v>16.4694605271237</v>
      </c>
      <c r="I354" s="5">
        <f>D354*$E$733/E354</f>
        <v>38.6611337749627</v>
      </c>
      <c r="J354">
        <f>J353+1/12</f>
        <v>1978.74999999997</v>
      </c>
      <c r="K354" s="5">
        <f>LN(B354+C354)</f>
        <v>4.6600055647814</v>
      </c>
      <c r="L354">
        <f>$L$6+J354*$L$7</f>
        <v>5.12988603188393</v>
      </c>
      <c r="M354" s="5">
        <f>SUM(B354:C354)</f>
        <v>105.63667</v>
      </c>
      <c r="N354">
        <f>EXP(L354)</f>
        <v>168.997856579977</v>
      </c>
      <c r="O354">
        <f>-(N354/M354-1)</f>
        <v>-0.599802952705504</v>
      </c>
      <c r="P354" s="5">
        <f>LN(E354)</f>
        <v>4.20618404397764</v>
      </c>
      <c r="Q354" s="5">
        <f>LN(C354)</f>
        <v>1.61674514942969</v>
      </c>
    </row>
    <row r="355" spans="1:244">
      <c r="A355">
        <v>1978.11</v>
      </c>
      <c r="B355" s="5">
        <v>94.71</v>
      </c>
      <c r="C355" s="5">
        <v>5.05333</v>
      </c>
      <c r="D355" s="5">
        <v>12.0767</v>
      </c>
      <c r="E355" s="5">
        <v>67.4</v>
      </c>
      <c r="F355" s="5">
        <v>8.81</v>
      </c>
      <c r="G355" s="5">
        <f>B355*$E$733/E355</f>
        <v>308.31477462908</v>
      </c>
      <c r="H355" s="5">
        <f>C355*$E$733/E355</f>
        <v>16.4503885553412</v>
      </c>
      <c r="I355" s="5">
        <f>D355*$E$733/E355</f>
        <v>39.3139588086053</v>
      </c>
      <c r="J355">
        <f>J354+1/12</f>
        <v>1978.83333333331</v>
      </c>
      <c r="K355" s="5">
        <f>LN(B355+C355)</f>
        <v>4.60280068092695</v>
      </c>
      <c r="L355">
        <f>$L$6+J355*$L$7</f>
        <v>5.13568397333989</v>
      </c>
      <c r="M355" s="5">
        <f>SUM(B355:C355)</f>
        <v>99.76333</v>
      </c>
      <c r="N355">
        <f>EXP(L355)</f>
        <v>169.98054228286</v>
      </c>
      <c r="O355">
        <f>-(N355/M355-1)</f>
        <v>-0.703837895977009</v>
      </c>
      <c r="P355" s="5">
        <f>LN(E355)</f>
        <v>4.21064501791826</v>
      </c>
      <c r="Q355" s="5">
        <f>LN(C355)</f>
        <v>1.62004743191529</v>
      </c>
    </row>
    <row r="356" spans="1:244">
      <c r="A356">
        <v>1978.12</v>
      </c>
      <c r="B356" s="5">
        <v>96.11</v>
      </c>
      <c r="C356" s="5">
        <v>5.07</v>
      </c>
      <c r="D356" s="5">
        <v>12.33</v>
      </c>
      <c r="E356" s="5">
        <v>67.7</v>
      </c>
      <c r="F356" s="5">
        <v>9.01</v>
      </c>
      <c r="G356" s="5">
        <f>B356*$E$733/E356</f>
        <v>311.485837666174</v>
      </c>
      <c r="H356" s="5">
        <f>C356*$E$733/E356</f>
        <v>16.4315180206795</v>
      </c>
      <c r="I356" s="5">
        <f>D356*$E$733/E356</f>
        <v>39.9606740029542</v>
      </c>
      <c r="J356">
        <f>J355+1/12</f>
        <v>1978.91666666664</v>
      </c>
      <c r="K356" s="5">
        <f>LN(B356+C356)</f>
        <v>4.61690110886379</v>
      </c>
      <c r="L356">
        <f>$L$6+J356*$L$7</f>
        <v>5.14148191479586</v>
      </c>
      <c r="M356" s="5">
        <f>SUM(B356:C356)</f>
        <v>101.18</v>
      </c>
      <c r="N356">
        <f>EXP(L356)</f>
        <v>170.968942088929</v>
      </c>
      <c r="O356">
        <f>-(N356/M356-1)</f>
        <v>-0.689750366563834</v>
      </c>
      <c r="P356" s="5">
        <f>LN(E356)</f>
        <v>4.21508617991823</v>
      </c>
      <c r="Q356" s="5">
        <f>LN(C356)</f>
        <v>1.62334081760309</v>
      </c>
    </row>
    <row r="357" spans="1:244">
      <c r="A357">
        <v>1979.01</v>
      </c>
      <c r="B357" s="5">
        <v>99.71</v>
      </c>
      <c r="C357" s="5">
        <v>5.11333</v>
      </c>
      <c r="D357" s="5">
        <v>12.6533</v>
      </c>
      <c r="E357" s="5">
        <v>68.3</v>
      </c>
      <c r="F357" s="5">
        <v>9.1</v>
      </c>
      <c r="G357" s="5">
        <f>B357*$E$733/E357</f>
        <v>320.314360322108</v>
      </c>
      <c r="H357" s="5">
        <f>C357*$E$733/E357</f>
        <v>16.4263667442167</v>
      </c>
      <c r="I357" s="5">
        <f>D357*$E$733/E357</f>
        <v>40.6482167833089</v>
      </c>
      <c r="J357">
        <f>J356+1/12</f>
        <v>1978.99999999997</v>
      </c>
      <c r="K357" s="5">
        <f>LN(B357+C357)</f>
        <v>4.65227636161583</v>
      </c>
      <c r="L357">
        <f>$L$6+J357*$L$7</f>
        <v>5.1472798562518</v>
      </c>
      <c r="M357" s="5">
        <f>SUM(B357:C357)</f>
        <v>104.82333</v>
      </c>
      <c r="N357">
        <f>EXP(L357)</f>
        <v>171.963089224443</v>
      </c>
      <c r="O357">
        <f>-(N357/M357-1)</f>
        <v>-0.640503972011221</v>
      </c>
      <c r="P357" s="5">
        <f>LN(E357)</f>
        <v>4.22390976657674</v>
      </c>
      <c r="Q357" s="5">
        <f>LN(C357)</f>
        <v>1.63185085538031</v>
      </c>
    </row>
    <row r="358" spans="1:244">
      <c r="A358">
        <v>1979.02</v>
      </c>
      <c r="B358" s="5">
        <v>98.23</v>
      </c>
      <c r="C358" s="5">
        <v>5.15667</v>
      </c>
      <c r="D358" s="5">
        <v>12.9767</v>
      </c>
      <c r="E358" s="5">
        <v>69.1</v>
      </c>
      <c r="F358" s="5">
        <v>9.1</v>
      </c>
      <c r="G358" s="5">
        <f>B358*$E$733/E358</f>
        <v>311.906548914617</v>
      </c>
      <c r="H358" s="5">
        <f>C358*$E$733/E358</f>
        <v>16.3738078345876</v>
      </c>
      <c r="I358" s="5">
        <f>D358*$E$733/E358</f>
        <v>41.2044967250362</v>
      </c>
      <c r="J358">
        <f>J357+1/12</f>
        <v>1979.08333333331</v>
      </c>
      <c r="K358" s="5">
        <f>LN(B358+C358)</f>
        <v>4.63847603693599</v>
      </c>
      <c r="L358">
        <f>$L$6+J358*$L$7</f>
        <v>5.15307779770777</v>
      </c>
      <c r="M358" s="5">
        <f>SUM(B358:C358)</f>
        <v>103.38667</v>
      </c>
      <c r="N358">
        <f>EXP(L358)</f>
        <v>172.96301710888</v>
      </c>
      <c r="O358">
        <f>-(N358/M358-1)</f>
        <v>-0.672972125989553</v>
      </c>
      <c r="P358" s="5">
        <f>LN(E358)</f>
        <v>4.23555473077362</v>
      </c>
      <c r="Q358" s="5">
        <f>LN(C358)</f>
        <v>1.64029102232907</v>
      </c>
    </row>
    <row r="359" spans="1:244">
      <c r="A359">
        <v>1979.03</v>
      </c>
      <c r="B359" s="5">
        <v>100.1</v>
      </c>
      <c r="C359" s="5">
        <v>5.2</v>
      </c>
      <c r="D359" s="5">
        <v>13.3</v>
      </c>
      <c r="E359" s="5">
        <v>69.8</v>
      </c>
      <c r="F359" s="5">
        <v>9.12</v>
      </c>
      <c r="G359" s="5">
        <f>B359*$E$733/E359</f>
        <v>314.656749283668</v>
      </c>
      <c r="H359" s="5">
        <f>C359*$E$733/E359</f>
        <v>16.3458051575931</v>
      </c>
      <c r="I359" s="5">
        <f>D359*$E$733/E359</f>
        <v>41.8075401146132</v>
      </c>
      <c r="J359">
        <f>J358+1/12</f>
        <v>1979.16666666664</v>
      </c>
      <c r="K359" s="5">
        <f>LN(B359+C359)</f>
        <v>4.65681341913993</v>
      </c>
      <c r="L359">
        <f>$L$6+J359*$L$7</f>
        <v>5.1588757391637</v>
      </c>
      <c r="M359" s="5">
        <f>SUM(B359:C359)</f>
        <v>105.3</v>
      </c>
      <c r="N359">
        <f>EXP(L359)</f>
        <v>173.968759356026</v>
      </c>
      <c r="O359">
        <f>-(N359/M359-1)</f>
        <v>-0.6521249701427</v>
      </c>
      <c r="P359" s="5">
        <f>LN(E359)</f>
        <v>4.24563400976833</v>
      </c>
      <c r="Q359" s="5">
        <f>LN(C359)</f>
        <v>1.64865862558738</v>
      </c>
    </row>
    <row r="360" spans="1:244">
      <c r="A360">
        <v>1979.04</v>
      </c>
      <c r="B360" s="5">
        <v>102.1</v>
      </c>
      <c r="C360" s="5">
        <v>5.24667</v>
      </c>
      <c r="D360" s="5">
        <v>13.5267</v>
      </c>
      <c r="E360" s="5">
        <v>70.6</v>
      </c>
      <c r="F360" s="5">
        <v>9.18</v>
      </c>
      <c r="G360" s="5">
        <f>B360*$E$733/E360</f>
        <v>317.306842776204</v>
      </c>
      <c r="H360" s="5">
        <f>C360*$E$733/E360</f>
        <v>16.3056248069405</v>
      </c>
      <c r="I360" s="5">
        <f>D360*$E$733/E360</f>
        <v>42.0383395708215</v>
      </c>
      <c r="J360">
        <f>J359+1/12</f>
        <v>1979.24999999997</v>
      </c>
      <c r="K360" s="5">
        <f>LN(B360+C360)</f>
        <v>4.67606350381571</v>
      </c>
      <c r="L360">
        <f>$L$6+J360*$L$7</f>
        <v>5.16467368061967</v>
      </c>
      <c r="M360" s="5">
        <f>SUM(B360:C360)</f>
        <v>107.34667</v>
      </c>
      <c r="N360">
        <f>EXP(L360)</f>
        <v>174.980349775143</v>
      </c>
      <c r="O360">
        <f>-(N360/M360-1)</f>
        <v>-0.630049164777468</v>
      </c>
      <c r="P360" s="5">
        <f>LN(E360)</f>
        <v>4.2570301444992</v>
      </c>
      <c r="Q360" s="5">
        <f>LN(C360)</f>
        <v>1.65759358964496</v>
      </c>
    </row>
    <row r="361" spans="1:244">
      <c r="A361">
        <v>1979.05</v>
      </c>
      <c r="B361" s="5">
        <v>99.73</v>
      </c>
      <c r="C361" s="5">
        <v>5.29333</v>
      </c>
      <c r="D361" s="5">
        <v>13.7533</v>
      </c>
      <c r="E361" s="5">
        <v>71.5</v>
      </c>
      <c r="F361" s="5">
        <v>9.25</v>
      </c>
      <c r="G361" s="5">
        <f>B361*$E$733/E361</f>
        <v>306.039986433566</v>
      </c>
      <c r="H361" s="5">
        <f>C361*$E$733/E361</f>
        <v>16.2435640367832</v>
      </c>
      <c r="I361" s="5">
        <f>D361*$E$733/E361</f>
        <v>42.2045497384615</v>
      </c>
      <c r="J361">
        <f>J360+1/12</f>
        <v>1979.33333333331</v>
      </c>
      <c r="K361" s="5">
        <f>LN(B361+C361)</f>
        <v>4.65418251595307</v>
      </c>
      <c r="L361">
        <f>$L$6+J361*$L$7</f>
        <v>5.17047162207564</v>
      </c>
      <c r="M361" s="5">
        <f>SUM(B361:C361)</f>
        <v>105.02333</v>
      </c>
      <c r="N361">
        <f>EXP(L361)</f>
        <v>175.997822372069</v>
      </c>
      <c r="O361">
        <f>-(N361/M361-1)</f>
        <v>-0.675797390656623</v>
      </c>
      <c r="P361" s="5">
        <f>LN(E361)</f>
        <v>4.26969744969996</v>
      </c>
      <c r="Q361" s="5">
        <f>LN(C361)</f>
        <v>1.66644753742776</v>
      </c>
    </row>
    <row r="362" spans="1:244">
      <c r="A362">
        <v>1979.06</v>
      </c>
      <c r="B362" s="5">
        <v>101.7</v>
      </c>
      <c r="C362" s="5">
        <v>5.34</v>
      </c>
      <c r="D362" s="5">
        <v>13.98</v>
      </c>
      <c r="E362" s="5">
        <v>72.3</v>
      </c>
      <c r="F362" s="5">
        <v>8.91</v>
      </c>
      <c r="G362" s="5">
        <f>B362*$E$733/E362</f>
        <v>308.632070539419</v>
      </c>
      <c r="H362" s="5">
        <f>C362*$E$733/E362</f>
        <v>16.2054597510373</v>
      </c>
      <c r="I362" s="5">
        <f>D362*$E$733/E362</f>
        <v>42.4255294605809</v>
      </c>
      <c r="J362">
        <f>J361+1/12</f>
        <v>1979.41666666664</v>
      </c>
      <c r="K362" s="5">
        <f>LN(B362+C362)</f>
        <v>4.67320259637992</v>
      </c>
      <c r="L362">
        <f>$L$6+J362*$L$7</f>
        <v>5.17626956353158</v>
      </c>
      <c r="M362" s="5">
        <f>SUM(B362:C362)</f>
        <v>107.04</v>
      </c>
      <c r="N362">
        <f>EXP(L362)</f>
        <v>177.021211350384</v>
      </c>
      <c r="O362">
        <f>-(N362/M362-1)</f>
        <v>-0.6537856067861</v>
      </c>
      <c r="P362" s="5">
        <f>LN(E362)</f>
        <v>4.28082412916472</v>
      </c>
      <c r="Q362" s="5">
        <f>LN(C362)</f>
        <v>1.6752256529721</v>
      </c>
    </row>
    <row r="363" spans="1:244">
      <c r="A363">
        <v>1979.07</v>
      </c>
      <c r="B363" s="5">
        <v>102.7</v>
      </c>
      <c r="C363" s="5">
        <v>5.39667</v>
      </c>
      <c r="D363" s="5">
        <v>14.1967</v>
      </c>
      <c r="E363" s="5">
        <v>73.1</v>
      </c>
      <c r="F363" s="5">
        <v>8.95</v>
      </c>
      <c r="G363" s="5">
        <f>B363*$E$733/E363</f>
        <v>308.255946648427</v>
      </c>
      <c r="H363" s="5">
        <f>C363*$E$733/E363</f>
        <v>16.1982046699042</v>
      </c>
      <c r="I363" s="5">
        <f>D363*$E$733/E363</f>
        <v>42.6116572325581</v>
      </c>
      <c r="J363">
        <f>J362+1/12</f>
        <v>1979.49999999997</v>
      </c>
      <c r="K363" s="5">
        <f>LN(B363+C363)</f>
        <v>4.68302591936032</v>
      </c>
      <c r="L363">
        <f>$L$6+J363*$L$7</f>
        <v>5.18206750498754</v>
      </c>
      <c r="M363" s="5">
        <f>SUM(B363:C363)</f>
        <v>108.09667</v>
      </c>
      <c r="N363">
        <f>EXP(L363)</f>
        <v>178.050551112565</v>
      </c>
      <c r="O363">
        <f>-(N363/M363-1)</f>
        <v>-0.647141869518874</v>
      </c>
      <c r="P363" s="5">
        <f>LN(E363)</f>
        <v>4.29182836675573</v>
      </c>
      <c r="Q363" s="5">
        <f>LN(C363)</f>
        <v>1.68578209668647</v>
      </c>
    </row>
    <row r="364" spans="1:244">
      <c r="A364">
        <v>1979.08</v>
      </c>
      <c r="B364" s="5">
        <v>107.4</v>
      </c>
      <c r="C364" s="5">
        <v>5.45333</v>
      </c>
      <c r="D364" s="5">
        <v>14.4133</v>
      </c>
      <c r="E364" s="5">
        <v>73.8</v>
      </c>
      <c r="F364" s="5">
        <v>9.03</v>
      </c>
      <c r="G364" s="5">
        <f>B364*$E$733/E364</f>
        <v>319.30543902439</v>
      </c>
      <c r="H364" s="5">
        <f>C364*$E$733/E364</f>
        <v>16.2130161060976</v>
      </c>
      <c r="I364" s="5">
        <f>D364*$E$733/E364</f>
        <v>42.8514439878049</v>
      </c>
      <c r="J364">
        <f>J363+1/12</f>
        <v>1979.58333333331</v>
      </c>
      <c r="K364" s="5">
        <f>LN(B364+C364)</f>
        <v>4.72608901102491</v>
      </c>
      <c r="L364">
        <f>$L$6+J364*$L$7</f>
        <v>5.18786544644351</v>
      </c>
      <c r="M364" s="5">
        <f>SUM(B364:C364)</f>
        <v>112.85333</v>
      </c>
      <c r="N364">
        <f>EXP(L364)</f>
        <v>179.085876261118</v>
      </c>
      <c r="O364">
        <f>-(N364/M364-1)</f>
        <v>-0.586890491057</v>
      </c>
      <c r="P364" s="5">
        <f>LN(E364)</f>
        <v>4.30135873160643</v>
      </c>
      <c r="Q364" s="5">
        <f>LN(C364)</f>
        <v>1.69622643125936</v>
      </c>
    </row>
    <row r="365" spans="1:244">
      <c r="A365">
        <v>1979.09</v>
      </c>
      <c r="B365" s="5">
        <v>108.6</v>
      </c>
      <c r="C365" s="5">
        <v>5.51</v>
      </c>
      <c r="D365" s="5">
        <v>14.63</v>
      </c>
      <c r="E365" s="5">
        <v>74.6</v>
      </c>
      <c r="F365" s="5">
        <v>9.33</v>
      </c>
      <c r="G365" s="5">
        <f>B365*$E$733/E365</f>
        <v>319.410651474531</v>
      </c>
      <c r="H365" s="5">
        <f>C365*$E$733/E365</f>
        <v>16.2058258713137</v>
      </c>
      <c r="I365" s="5">
        <f>D365*$E$733/E365</f>
        <v>43.0292617962467</v>
      </c>
      <c r="J365">
        <f>J364+1/12</f>
        <v>1979.66666666664</v>
      </c>
      <c r="K365" s="5">
        <f>LN(B365+C365)</f>
        <v>4.73716289544659</v>
      </c>
      <c r="L365">
        <f>$L$6+J365*$L$7</f>
        <v>5.19366338789945</v>
      </c>
      <c r="M365" s="5">
        <f>SUM(B365:C365)</f>
        <v>114.11</v>
      </c>
      <c r="N365">
        <f>EXP(L365)</f>
        <v>180.127221599755</v>
      </c>
      <c r="O365">
        <f>-(N365/M365-1)</f>
        <v>-0.57854019454697</v>
      </c>
      <c r="P365" s="5">
        <f>LN(E365)</f>
        <v>4.31214050720972</v>
      </c>
      <c r="Q365" s="5">
        <f>LN(C365)</f>
        <v>1.70656462316482</v>
      </c>
    </row>
    <row r="366" spans="1:244">
      <c r="A366">
        <v>1979.1</v>
      </c>
      <c r="B366" s="5">
        <v>104.5</v>
      </c>
      <c r="C366" s="5">
        <v>5.55667</v>
      </c>
      <c r="D366" s="5">
        <v>14.7067</v>
      </c>
      <c r="E366" s="5">
        <v>75.2</v>
      </c>
      <c r="F366" s="5">
        <v>10.3</v>
      </c>
      <c r="G366" s="5">
        <f>B366*$E$733/E366</f>
        <v>304.899594414894</v>
      </c>
      <c r="H366" s="5">
        <f>C366*$E$733/E366</f>
        <v>16.2126931033245</v>
      </c>
      <c r="I366" s="5">
        <f>D366*$E$733/E366</f>
        <v>42.9097307672872</v>
      </c>
      <c r="J366">
        <f>J365+1/12</f>
        <v>1979.74999999997</v>
      </c>
      <c r="K366" s="5">
        <f>LN(B366+C366)</f>
        <v>4.70099541495001</v>
      </c>
      <c r="L366">
        <f>$L$6+J366*$L$7</f>
        <v>5.19946132935542</v>
      </c>
      <c r="M366" s="5">
        <f>SUM(B366:C366)</f>
        <v>110.05667</v>
      </c>
      <c r="N366">
        <f>EXP(L366)</f>
        <v>181.17462213458</v>
      </c>
      <c r="O366">
        <f>-(N366/M366-1)</f>
        <v>-0.646193930223218</v>
      </c>
      <c r="P366" s="5">
        <f>LN(E366)</f>
        <v>4.32015123095579</v>
      </c>
      <c r="Q366" s="5">
        <f>LN(C366)</f>
        <v>1.71499900797444</v>
      </c>
    </row>
    <row r="367" spans="1:244">
      <c r="A367">
        <v>1979.11</v>
      </c>
      <c r="B367" s="5">
        <v>103.7</v>
      </c>
      <c r="C367" s="5">
        <v>5.60333</v>
      </c>
      <c r="D367" s="5">
        <v>14.7833</v>
      </c>
      <c r="E367" s="5">
        <v>75.9</v>
      </c>
      <c r="F367" s="5">
        <v>10.65</v>
      </c>
      <c r="G367" s="5">
        <f>B367*$E$733/E367</f>
        <v>299.774976284585</v>
      </c>
      <c r="H367" s="5">
        <f>C367*$E$733/E367</f>
        <v>16.1980532098814</v>
      </c>
      <c r="I367" s="5">
        <f>D367*$E$733/E367</f>
        <v>42.735423403162</v>
      </c>
      <c r="J367">
        <f>J366+1/12</f>
        <v>1979.83333333331</v>
      </c>
      <c r="K367" s="5">
        <f>LN(B367+C367)</f>
        <v>4.69412686132407</v>
      </c>
      <c r="L367">
        <f>$L$6+J367*$L$7</f>
        <v>5.20525927081135</v>
      </c>
      <c r="M367" s="5">
        <f>SUM(B367:C367)</f>
        <v>109.30333</v>
      </c>
      <c r="N367">
        <f>EXP(L367)</f>
        <v>182.228113075228</v>
      </c>
      <c r="O367">
        <f>-(N367/M367-1)</f>
        <v>-0.667178054641412</v>
      </c>
      <c r="P367" s="5">
        <f>LN(E367)</f>
        <v>4.32941668440158</v>
      </c>
      <c r="Q367" s="5">
        <f>LN(C367)</f>
        <v>1.72336106386824</v>
      </c>
    </row>
    <row r="368" spans="1:244">
      <c r="A368">
        <v>1979.12</v>
      </c>
      <c r="B368" s="5">
        <v>107.8</v>
      </c>
      <c r="C368" s="5">
        <v>5.65</v>
      </c>
      <c r="D368" s="5">
        <v>14.86</v>
      </c>
      <c r="E368" s="5">
        <v>76.7</v>
      </c>
      <c r="F368" s="5">
        <v>10.39</v>
      </c>
      <c r="G368" s="5">
        <f>B368*$E$733/E368</f>
        <v>308.376868318122</v>
      </c>
      <c r="H368" s="5">
        <f>C368*$E$733/E368</f>
        <v>16.162609517601</v>
      </c>
      <c r="I368" s="5">
        <f>D368*$E$733/E368</f>
        <v>42.5090933507171</v>
      </c>
      <c r="J368">
        <f>J367+1/12</f>
        <v>1979.91666666664</v>
      </c>
      <c r="K368" s="5">
        <f>LN(B368+C368)</f>
        <v>4.73136221122585</v>
      </c>
      <c r="L368">
        <f>$L$6+J368*$L$7</f>
        <v>5.21105721226732</v>
      </c>
      <c r="M368" s="5">
        <f>SUM(B368:C368)</f>
        <v>113.45</v>
      </c>
      <c r="N368">
        <f>EXP(L368)</f>
        <v>183.287729836093</v>
      </c>
      <c r="O368">
        <f>-(N368/M368-1)</f>
        <v>-0.615581576342823</v>
      </c>
      <c r="P368" s="5">
        <f>LN(E368)</f>
        <v>4.33990170837321</v>
      </c>
      <c r="Q368" s="5">
        <f>LN(C368)</f>
        <v>1.73165554515835</v>
      </c>
    </row>
    <row r="369" spans="1:244">
      <c r="A369">
        <v>1980.01</v>
      </c>
      <c r="B369" s="5">
        <v>110.9</v>
      </c>
      <c r="C369" s="5">
        <v>5.7</v>
      </c>
      <c r="D369" s="5">
        <v>15.0033</v>
      </c>
      <c r="E369" s="5">
        <v>77.8</v>
      </c>
      <c r="F369" s="5">
        <v>10.8</v>
      </c>
      <c r="G369" s="5">
        <f>B369*$E$733/E369</f>
        <v>312.759381748072</v>
      </c>
      <c r="H369" s="5">
        <f>C369*$E$733/E369</f>
        <v>16.0750989717224</v>
      </c>
      <c r="I369" s="5">
        <f>D369*$E$733/E369</f>
        <v>42.3121986670951</v>
      </c>
      <c r="J369">
        <f>J368+1/12</f>
        <v>1979.99999999997</v>
      </c>
      <c r="K369" s="5">
        <f>LN(B369+C369)</f>
        <v>4.75874927391639</v>
      </c>
      <c r="L369">
        <f>$L$6+J369*$L$7</f>
        <v>5.21685515372329</v>
      </c>
      <c r="M369" s="5">
        <f>SUM(B369:C369)</f>
        <v>116.6</v>
      </c>
      <c r="N369">
        <f>EXP(L369)</f>
        <v>184.353508037479</v>
      </c>
      <c r="O369">
        <f>-(N369/M369-1)</f>
        <v>-0.581076398263112</v>
      </c>
      <c r="P369" s="5">
        <f>LN(E369)</f>
        <v>4.35414143118435</v>
      </c>
      <c r="Q369" s="5">
        <f>LN(C369)</f>
        <v>1.7404661748405</v>
      </c>
    </row>
    <row r="370" spans="1:244">
      <c r="A370">
        <v>1980.02</v>
      </c>
      <c r="B370" s="5">
        <v>115.3</v>
      </c>
      <c r="C370" s="5">
        <v>5.75</v>
      </c>
      <c r="D370" s="5">
        <v>15.1467</v>
      </c>
      <c r="E370" s="5">
        <v>78.9</v>
      </c>
      <c r="F370" s="5">
        <v>12.41</v>
      </c>
      <c r="G370" s="5">
        <f>B370*$E$733/E370</f>
        <v>320.63483269962</v>
      </c>
      <c r="H370" s="5">
        <f>C370*$E$733/E370</f>
        <v>15.9900285171103</v>
      </c>
      <c r="I370" s="5">
        <f>D370*$E$733/E370</f>
        <v>42.1210721634981</v>
      </c>
      <c r="J370">
        <f>J369+1/12</f>
        <v>1980.08333333331</v>
      </c>
      <c r="K370" s="5">
        <f>LN(B370+C370)</f>
        <v>4.79620368338407</v>
      </c>
      <c r="L370">
        <f>$L$6+J370*$L$7</f>
        <v>5.22265309517923</v>
      </c>
      <c r="M370" s="5">
        <f>SUM(B370:C370)</f>
        <v>121.05</v>
      </c>
      <c r="N370">
        <f>EXP(L370)</f>
        <v>185.425483506814</v>
      </c>
      <c r="O370">
        <f>-(N370/M370-1)</f>
        <v>-0.531809033513537</v>
      </c>
      <c r="P370" s="5">
        <f>LN(E370)</f>
        <v>4.36818122785183</v>
      </c>
      <c r="Q370" s="5">
        <f>LN(C370)</f>
        <v>1.74919985480926</v>
      </c>
    </row>
    <row r="371" spans="1:244">
      <c r="A371">
        <v>1980.03</v>
      </c>
      <c r="B371" s="5">
        <v>104.7</v>
      </c>
      <c r="C371" s="5">
        <v>5.8</v>
      </c>
      <c r="D371" s="5">
        <v>15.29</v>
      </c>
      <c r="E371" s="5">
        <v>80.1</v>
      </c>
      <c r="F371" s="5">
        <v>12.75</v>
      </c>
      <c r="G371" s="5">
        <f>B371*$E$733/E371</f>
        <v>286.795651685393</v>
      </c>
      <c r="H371" s="5">
        <f>C371*$E$733/E371</f>
        <v>15.8874382022472</v>
      </c>
      <c r="I371" s="5">
        <f>D371*$E$733/E371</f>
        <v>41.8825741573034</v>
      </c>
      <c r="J371">
        <f>J370+1/12</f>
        <v>1980.16666666664</v>
      </c>
      <c r="K371" s="5">
        <f>LN(B371+C371)</f>
        <v>4.70501552095781</v>
      </c>
      <c r="L371">
        <f>$L$6+J371*$L$7</f>
        <v>5.22845103663519</v>
      </c>
      <c r="M371" s="5">
        <f>SUM(B371:C371)</f>
        <v>110.5</v>
      </c>
      <c r="N371">
        <f>EXP(L371)</f>
        <v>186.503692279871</v>
      </c>
      <c r="O371">
        <f>-(N371/M371-1)</f>
        <v>-0.687816219727335</v>
      </c>
      <c r="P371" s="5">
        <f>LN(E371)</f>
        <v>4.38327585407431</v>
      </c>
      <c r="Q371" s="5">
        <f>LN(C371)</f>
        <v>1.75785791755237</v>
      </c>
    </row>
    <row r="372" spans="1:244">
      <c r="A372">
        <v>1980.04</v>
      </c>
      <c r="B372" s="5">
        <v>103</v>
      </c>
      <c r="C372" s="5">
        <v>5.84667</v>
      </c>
      <c r="D372" s="5">
        <v>15.1733</v>
      </c>
      <c r="E372" s="5">
        <v>81</v>
      </c>
      <c r="F372" s="5">
        <v>11.47</v>
      </c>
      <c r="G372" s="5">
        <f>B372*$E$733/E372</f>
        <v>279.004111111111</v>
      </c>
      <c r="H372" s="5">
        <f>C372*$E$733/E372</f>
        <v>15.83732977</v>
      </c>
      <c r="I372" s="5">
        <f>D372*$E$733/E372</f>
        <v>41.1010978555556</v>
      </c>
      <c r="J372">
        <f>J371+1/12</f>
        <v>1980.24999999997</v>
      </c>
      <c r="K372" s="5">
        <f>LN(B372+C372)</f>
        <v>4.68994019465403</v>
      </c>
      <c r="L372">
        <f>$L$6+J372*$L$7</f>
        <v>5.23424897809113</v>
      </c>
      <c r="M372" s="5">
        <f>SUM(B372:C372)</f>
        <v>108.84667</v>
      </c>
      <c r="N372">
        <f>EXP(L372)</f>
        <v>187.588170601941</v>
      </c>
      <c r="O372">
        <f>-(N372/M372-1)</f>
        <v>-0.723416716395104</v>
      </c>
      <c r="P372" s="5">
        <f>LN(E372)</f>
        <v>4.39444915467244</v>
      </c>
      <c r="Q372" s="5">
        <f>LN(C372)</f>
        <v>1.76587226840119</v>
      </c>
    </row>
    <row r="373" spans="1:244">
      <c r="A373">
        <v>1980.05</v>
      </c>
      <c r="B373" s="5">
        <v>107.7</v>
      </c>
      <c r="C373" s="5">
        <v>5.89333</v>
      </c>
      <c r="D373" s="5">
        <v>15.0567</v>
      </c>
      <c r="E373" s="5">
        <v>81.8</v>
      </c>
      <c r="F373" s="5">
        <v>10.18</v>
      </c>
      <c r="G373" s="5">
        <f>B373*$E$733/E373</f>
        <v>288.882209046455</v>
      </c>
      <c r="H373" s="5">
        <f>C373*$E$733/E373</f>
        <v>15.8075969270171</v>
      </c>
      <c r="I373" s="5">
        <f>D373*$E$733/E373</f>
        <v>40.3863765733496</v>
      </c>
      <c r="J373">
        <f>J372+1/12</f>
        <v>1980.33333333331</v>
      </c>
      <c r="K373" s="5">
        <f>LN(B373+C373)</f>
        <v>4.73262478977454</v>
      </c>
      <c r="L373">
        <f>$L$6+J373*$L$7</f>
        <v>5.2400469195471</v>
      </c>
      <c r="M373" s="5">
        <f>SUM(B373:C373)</f>
        <v>113.59333</v>
      </c>
      <c r="N373">
        <f>EXP(L373)</f>
        <v>188.678954929098</v>
      </c>
      <c r="O373">
        <f>-(N373/M373-1)</f>
        <v>-0.661003818878258</v>
      </c>
      <c r="P373" s="5">
        <f>LN(E373)</f>
        <v>4.4042772436087</v>
      </c>
      <c r="Q373" s="5">
        <f>LN(C373)</f>
        <v>1.77382120293037</v>
      </c>
    </row>
    <row r="374" spans="1:244">
      <c r="A374">
        <v>1980.06</v>
      </c>
      <c r="B374" s="5">
        <v>114.6</v>
      </c>
      <c r="C374" s="5">
        <v>5.94</v>
      </c>
      <c r="D374" s="5">
        <v>14.94</v>
      </c>
      <c r="E374" s="5">
        <v>82.7</v>
      </c>
      <c r="F374" s="5">
        <v>9.78</v>
      </c>
      <c r="G374" s="5">
        <f>B374*$E$733/E374</f>
        <v>304.044747279323</v>
      </c>
      <c r="H374" s="5">
        <f>C374*$E$733/E374</f>
        <v>15.7593874244256</v>
      </c>
      <c r="I374" s="5">
        <f>D374*$E$733/E374</f>
        <v>39.6372471584039</v>
      </c>
      <c r="J374">
        <f>J373+1/12</f>
        <v>1980.41666666664</v>
      </c>
      <c r="K374" s="5">
        <f>LN(B374+C374)</f>
        <v>4.7919816480549</v>
      </c>
      <c r="L374">
        <f>$L$6+J374*$L$7</f>
        <v>5.24584486100306</v>
      </c>
      <c r="M374" s="5">
        <f>SUM(B374:C374)</f>
        <v>120.54</v>
      </c>
      <c r="N374">
        <f>EXP(L374)</f>
        <v>189.776081929381</v>
      </c>
      <c r="O374">
        <f>-(N374/M374-1)</f>
        <v>-0.574382627587363</v>
      </c>
      <c r="P374" s="5">
        <f>LN(E374)</f>
        <v>4.41521960202965</v>
      </c>
      <c r="Q374" s="5">
        <f>LN(C374)</f>
        <v>1.78170913337455</v>
      </c>
    </row>
    <row r="375" spans="1:244">
      <c r="A375">
        <v>1980.07</v>
      </c>
      <c r="B375" s="5">
        <v>119.8</v>
      </c>
      <c r="C375" s="5">
        <v>5.98333</v>
      </c>
      <c r="D375" s="5">
        <v>14.84</v>
      </c>
      <c r="E375" s="5">
        <v>82.7</v>
      </c>
      <c r="F375" s="5">
        <v>10.25</v>
      </c>
      <c r="G375" s="5">
        <f>B375*$E$733/E375</f>
        <v>317.84084401451</v>
      </c>
      <c r="H375" s="5">
        <f>C375*$E$733/E375</f>
        <v>15.8743460535671</v>
      </c>
      <c r="I375" s="5">
        <f>D375*$E$733/E375</f>
        <v>39.3719376058041</v>
      </c>
      <c r="J375">
        <f>J374+1/12</f>
        <v>1980.49999999997</v>
      </c>
      <c r="K375" s="5">
        <f>LN(B375+C375)</f>
        <v>4.83456082356217</v>
      </c>
      <c r="L375">
        <f>$L$6+J375*$L$7</f>
        <v>5.251642802459</v>
      </c>
      <c r="M375" s="5">
        <f>SUM(B375:C375)</f>
        <v>125.78333</v>
      </c>
      <c r="N375">
        <f>EXP(L375)</f>
        <v>190.879588484045</v>
      </c>
      <c r="O375">
        <f>-(N375/M375-1)</f>
        <v>-0.517526913018166</v>
      </c>
      <c r="P375" s="5">
        <f>LN(E375)</f>
        <v>4.41521960202965</v>
      </c>
      <c r="Q375" s="5">
        <f>LN(C375)</f>
        <v>1.78897726916296</v>
      </c>
    </row>
    <row r="376" spans="1:244">
      <c r="A376">
        <v>1980.08</v>
      </c>
      <c r="B376" s="5">
        <v>123.5</v>
      </c>
      <c r="C376" s="5">
        <v>6.02667</v>
      </c>
      <c r="D376" s="5">
        <v>14.74</v>
      </c>
      <c r="E376" s="5">
        <v>83.3</v>
      </c>
      <c r="F376" s="5">
        <v>11.1</v>
      </c>
      <c r="G376" s="5">
        <f>B376*$E$733/E376</f>
        <v>325.297220888355</v>
      </c>
      <c r="H376" s="5">
        <f>C376*$E$733/E376</f>
        <v>15.8741619612245</v>
      </c>
      <c r="I376" s="5">
        <f>D376*$E$733/E376</f>
        <v>38.8249476590636</v>
      </c>
      <c r="J376">
        <f>J375+1/12</f>
        <v>1980.58333333331</v>
      </c>
      <c r="K376" s="5">
        <f>LN(B376+C376)</f>
        <v>4.86388680588158</v>
      </c>
      <c r="L376">
        <f>$L$6+J376*$L$7</f>
        <v>5.25744074391497</v>
      </c>
      <c r="M376" s="5">
        <f>SUM(B376:C376)</f>
        <v>129.52667</v>
      </c>
      <c r="N376">
        <f>EXP(L376)</f>
        <v>191.989511688821</v>
      </c>
      <c r="O376">
        <f>-(N376/M376-1)</f>
        <v>-0.482239230645094</v>
      </c>
      <c r="P376" s="5">
        <f>LN(E376)</f>
        <v>4.4224485491728</v>
      </c>
      <c r="Q376" s="5">
        <f>LN(C376)</f>
        <v>1.79619461939311</v>
      </c>
    </row>
    <row r="377" spans="1:244">
      <c r="A377">
        <v>1980.09</v>
      </c>
      <c r="B377" s="5">
        <v>126.5</v>
      </c>
      <c r="C377" s="5">
        <v>6.07</v>
      </c>
      <c r="D377" s="5">
        <v>14.64</v>
      </c>
      <c r="E377" s="5">
        <v>84</v>
      </c>
      <c r="F377" s="5">
        <v>11.51</v>
      </c>
      <c r="G377" s="5">
        <f>B377*$E$733/E377</f>
        <v>330.422517857143</v>
      </c>
      <c r="H377" s="5">
        <f>C377*$E$733/E377</f>
        <v>15.8550567857143</v>
      </c>
      <c r="I377" s="5">
        <f>D377*$E$733/E377</f>
        <v>38.2402028571429</v>
      </c>
      <c r="J377">
        <f>J376+1/12</f>
        <v>1980.66666666664</v>
      </c>
      <c r="K377" s="5">
        <f>LN(B377+C377)</f>
        <v>4.88711080781076</v>
      </c>
      <c r="L377">
        <f>$L$6+J377*$L$7</f>
        <v>5.26323868537091</v>
      </c>
      <c r="M377" s="5">
        <f>SUM(B377:C377)</f>
        <v>132.57</v>
      </c>
      <c r="N377">
        <f>EXP(L377)</f>
        <v>193.105888855119</v>
      </c>
      <c r="O377">
        <f>-(N377/M377-1)</f>
        <v>-0.456633392585947</v>
      </c>
      <c r="P377" s="5">
        <f>LN(E377)</f>
        <v>4.43081679884331</v>
      </c>
      <c r="Q377" s="5">
        <f>LN(C377)</f>
        <v>1.80335860507141</v>
      </c>
    </row>
    <row r="378" spans="1:244">
      <c r="A378">
        <v>1980.1</v>
      </c>
      <c r="B378" s="5">
        <v>130.2</v>
      </c>
      <c r="C378" s="5">
        <v>6.1</v>
      </c>
      <c r="D378" s="5">
        <v>14.7</v>
      </c>
      <c r="E378" s="5">
        <v>84.8</v>
      </c>
      <c r="F378" s="5">
        <v>11.75</v>
      </c>
      <c r="G378" s="5">
        <f>B378*$E$733/E378</f>
        <v>336.878681603773</v>
      </c>
      <c r="H378" s="5">
        <f>C378*$E$733/E378</f>
        <v>15.7831025943396</v>
      </c>
      <c r="I378" s="5">
        <f>D378*$E$733/E378</f>
        <v>38.0346898584906</v>
      </c>
      <c r="J378">
        <f>J377+1/12</f>
        <v>1980.74999999997</v>
      </c>
      <c r="K378" s="5">
        <f>LN(B378+C378)</f>
        <v>4.91485833870249</v>
      </c>
      <c r="L378">
        <f>$L$6+J378*$L$7</f>
        <v>5.26903662682687</v>
      </c>
      <c r="M378" s="5">
        <f>SUM(B378:C378)</f>
        <v>136.3</v>
      </c>
      <c r="N378">
        <f>EXP(L378)</f>
        <v>194.22875751133</v>
      </c>
      <c r="O378">
        <f>-(N378/M378-1)</f>
        <v>-0.425009226055244</v>
      </c>
      <c r="P378" s="5">
        <f>LN(E378)</f>
        <v>4.44029554279786</v>
      </c>
      <c r="Q378" s="5">
        <f>LN(C378)</f>
        <v>1.80828877117927</v>
      </c>
    </row>
    <row r="379" spans="1:244">
      <c r="A379">
        <v>1980.11</v>
      </c>
      <c r="B379" s="5">
        <v>135.7</v>
      </c>
      <c r="C379" s="5">
        <v>6.13</v>
      </c>
      <c r="D379" s="5">
        <v>14.76</v>
      </c>
      <c r="E379" s="5">
        <v>85.5</v>
      </c>
      <c r="F379" s="5">
        <v>12.68</v>
      </c>
      <c r="G379" s="5">
        <f>B379*$E$733/E379</f>
        <v>348.234768421053</v>
      </c>
      <c r="H379" s="5">
        <f>C379*$E$733/E379</f>
        <v>15.7308705263158</v>
      </c>
      <c r="I379" s="5">
        <f>D379*$E$733/E379</f>
        <v>37.877267368421</v>
      </c>
      <c r="J379">
        <f>J378+1/12</f>
        <v>1980.83333333331</v>
      </c>
      <c r="K379" s="5">
        <f>LN(B379+C379)</f>
        <v>4.95462915730652</v>
      </c>
      <c r="L379">
        <f>$L$6+J379*$L$7</f>
        <v>5.27483456828284</v>
      </c>
      <c r="M379" s="5">
        <f>SUM(B379:C379)</f>
        <v>141.83</v>
      </c>
      <c r="N379">
        <f>EXP(L379)</f>
        <v>195.358155404047</v>
      </c>
      <c r="O379">
        <f>-(N379/M379-1)</f>
        <v>-0.37741067054958</v>
      </c>
      <c r="P379" s="5">
        <f>LN(E379)</f>
        <v>4.44851637594271</v>
      </c>
      <c r="Q379" s="5">
        <f>LN(C379)</f>
        <v>1.81319474994812</v>
      </c>
    </row>
    <row r="380" spans="1:244">
      <c r="A380">
        <v>1980.12</v>
      </c>
      <c r="B380" s="5">
        <v>133.5</v>
      </c>
      <c r="C380" s="5">
        <v>6.16</v>
      </c>
      <c r="D380" s="5">
        <v>14.82</v>
      </c>
      <c r="E380" s="5">
        <v>86.3</v>
      </c>
      <c r="F380" s="5">
        <v>12.84</v>
      </c>
      <c r="G380" s="5">
        <f>B380*$E$733/E380</f>
        <v>339.413308227115</v>
      </c>
      <c r="H380" s="5">
        <f>C380*$E$733/E380</f>
        <v>15.6613181923523</v>
      </c>
      <c r="I380" s="5">
        <f>D380*$E$733/E380</f>
        <v>37.6786908458864</v>
      </c>
      <c r="J380">
        <f>J379+1/12</f>
        <v>1980.91666666664</v>
      </c>
      <c r="K380" s="5">
        <f>LN(B380+C380)</f>
        <v>4.93921089741789</v>
      </c>
      <c r="L380">
        <f>$L$6+J380*$L$7</f>
        <v>5.28063250973878</v>
      </c>
      <c r="M380" s="5">
        <f>SUM(B380:C380)</f>
        <v>139.66</v>
      </c>
      <c r="N380">
        <f>EXP(L380)</f>
        <v>196.494120499352</v>
      </c>
      <c r="O380">
        <f>-(N380/M380-1)</f>
        <v>-0.40694630172814</v>
      </c>
      <c r="P380" s="5">
        <f>LN(E380)</f>
        <v>4.45782959808938</v>
      </c>
      <c r="Q380" s="5">
        <f>LN(C380)</f>
        <v>1.81807677754543</v>
      </c>
    </row>
    <row r="381" spans="1:244">
      <c r="A381">
        <v>1981.01</v>
      </c>
      <c r="B381" s="5">
        <v>133</v>
      </c>
      <c r="C381" s="5">
        <v>6.2</v>
      </c>
      <c r="D381" s="5">
        <v>14.74</v>
      </c>
      <c r="E381" s="5">
        <v>87</v>
      </c>
      <c r="F381" s="5">
        <v>12.57</v>
      </c>
      <c r="G381" s="5">
        <f>B381*$E$733/E381</f>
        <v>335.421413793103</v>
      </c>
      <c r="H381" s="5">
        <f>C381*$E$733/E381</f>
        <v>15.6361862068966</v>
      </c>
      <c r="I381" s="5">
        <f>D381*$E$733/E381</f>
        <v>37.1737717241379</v>
      </c>
      <c r="J381">
        <f>J380+1/12</f>
        <v>1980.99999999997</v>
      </c>
      <c r="K381" s="5">
        <f>LN(B381+C381)</f>
        <v>4.93591174790032</v>
      </c>
      <c r="L381">
        <f>$L$6+J381*$L$7</f>
        <v>5.28643045119475</v>
      </c>
      <c r="M381" s="5">
        <f>SUM(B381:C381)</f>
        <v>139.2</v>
      </c>
      <c r="N381">
        <f>EXP(L381)</f>
        <v>197.636690984108</v>
      </c>
      <c r="O381">
        <f>-(N381/M381-1)</f>
        <v>-0.419803814541006</v>
      </c>
      <c r="P381" s="5">
        <f>LN(E381)</f>
        <v>4.46590811865458</v>
      </c>
      <c r="Q381" s="5">
        <f>LN(C381)</f>
        <v>1.82454929205105</v>
      </c>
    </row>
    <row r="382" spans="1:244">
      <c r="A382">
        <v>1981.02</v>
      </c>
      <c r="B382" s="5">
        <v>128.4</v>
      </c>
      <c r="C382" s="5">
        <v>6.24</v>
      </c>
      <c r="D382" s="5">
        <v>14.66</v>
      </c>
      <c r="E382" s="5">
        <v>87.9</v>
      </c>
      <c r="F382" s="5">
        <v>13.19</v>
      </c>
      <c r="G382" s="5">
        <f>B382*$E$733/E382</f>
        <v>320.504805460751</v>
      </c>
      <c r="H382" s="5">
        <f>C382*$E$733/E382</f>
        <v>15.5759344709898</v>
      </c>
      <c r="I382" s="5">
        <f>D382*$E$733/E382</f>
        <v>36.5934614334471</v>
      </c>
      <c r="J382">
        <f>J381+1/12</f>
        <v>1981.08333333331</v>
      </c>
      <c r="K382" s="5">
        <f>LN(B382+C382)</f>
        <v>4.90260454988255</v>
      </c>
      <c r="L382">
        <f>$L$6+J382*$L$7</f>
        <v>5.29222839265069</v>
      </c>
      <c r="M382" s="5">
        <f>SUM(B382:C382)</f>
        <v>134.64</v>
      </c>
      <c r="N382">
        <f>EXP(L382)</f>
        <v>198.785905267204</v>
      </c>
      <c r="O382">
        <f>-(N382/M382-1)</f>
        <v>-0.476425321354751</v>
      </c>
      <c r="P382" s="5">
        <f>LN(E382)</f>
        <v>4.47619980469113</v>
      </c>
      <c r="Q382" s="5">
        <f>LN(C382)</f>
        <v>1.83098018238134</v>
      </c>
    </row>
    <row r="383" spans="1:244">
      <c r="A383">
        <v>1981.03</v>
      </c>
      <c r="B383" s="5">
        <v>133.2</v>
      </c>
      <c r="C383" s="5">
        <v>6.28</v>
      </c>
      <c r="D383" s="5">
        <v>14.58</v>
      </c>
      <c r="E383" s="5">
        <v>88.5</v>
      </c>
      <c r="F383" s="5">
        <v>13.12</v>
      </c>
      <c r="G383" s="5">
        <f>B383*$E$733/E383</f>
        <v>330.232149152542</v>
      </c>
      <c r="H383" s="5">
        <f>C383*$E$733/E383</f>
        <v>15.5695037288136</v>
      </c>
      <c r="I383" s="5">
        <f>D383*$E$733/E383</f>
        <v>36.1470325423729</v>
      </c>
      <c r="J383">
        <f>J382+1/12</f>
        <v>1981.16666666664</v>
      </c>
      <c r="K383" s="5">
        <f>LN(B383+C383)</f>
        <v>4.93792122180745</v>
      </c>
      <c r="L383">
        <f>$L$6+J383*$L$7</f>
        <v>5.29802633410665</v>
      </c>
      <c r="M383" s="5">
        <f>SUM(B383:C383)</f>
        <v>139.48</v>
      </c>
      <c r="N383">
        <f>EXP(L383)</f>
        <v>199.94180198089</v>
      </c>
      <c r="O383">
        <f>-(N383/M383-1)</f>
        <v>-0.433480083029034</v>
      </c>
      <c r="P383" s="5">
        <f>LN(E383)</f>
        <v>4.48300255201388</v>
      </c>
      <c r="Q383" s="5">
        <f>LN(C383)</f>
        <v>1.83736998048011</v>
      </c>
    </row>
    <row r="384" spans="1:244">
      <c r="A384">
        <v>1981.04</v>
      </c>
      <c r="B384" s="5">
        <v>134.4</v>
      </c>
      <c r="C384" s="5">
        <v>6.31667</v>
      </c>
      <c r="D384" s="5">
        <v>14.7233</v>
      </c>
      <c r="E384" s="5">
        <v>89.1</v>
      </c>
      <c r="F384" s="5">
        <v>13.68</v>
      </c>
      <c r="G384" s="5">
        <f>B384*$E$733/E384</f>
        <v>330.963393939394</v>
      </c>
      <c r="H384" s="5">
        <f>C384*$E$733/E384</f>
        <v>15.5549593868687</v>
      </c>
      <c r="I384" s="5">
        <f>D384*$E$733/E384</f>
        <v>36.2564980505051</v>
      </c>
      <c r="J384">
        <f>J383+1/12</f>
        <v>1981.24999999997</v>
      </c>
      <c r="K384" s="5">
        <f>LN(B384+C384)</f>
        <v>4.94674843613566</v>
      </c>
      <c r="L384">
        <f>$L$6+J384*$L$7</f>
        <v>5.30382427556262</v>
      </c>
      <c r="M384" s="5">
        <f>SUM(B384:C384)</f>
        <v>140.71667</v>
      </c>
      <c r="N384">
        <f>EXP(L384)</f>
        <v>201.104419982038</v>
      </c>
      <c r="O384">
        <f>-(N384/M384-1)</f>
        <v>-0.429144251225087</v>
      </c>
      <c r="P384" s="5">
        <f>LN(E384)</f>
        <v>4.48975933447676</v>
      </c>
      <c r="Q384" s="5">
        <f>LN(C384)</f>
        <v>1.84319217056467</v>
      </c>
    </row>
    <row r="385" spans="1:244">
      <c r="A385">
        <v>1981.05</v>
      </c>
      <c r="B385" s="5">
        <v>131.7</v>
      </c>
      <c r="C385" s="5">
        <v>6.35333</v>
      </c>
      <c r="D385" s="5">
        <v>14.8667</v>
      </c>
      <c r="E385" s="5">
        <v>89.8</v>
      </c>
      <c r="F385" s="5">
        <v>14.1</v>
      </c>
      <c r="G385" s="5">
        <f>B385*$E$733/E385</f>
        <v>321.786511135857</v>
      </c>
      <c r="H385" s="5">
        <f>C385*$E$733/E385</f>
        <v>15.5232793834076</v>
      </c>
      <c r="I385" s="5">
        <f>D385*$E$733/E385</f>
        <v>36.3242484821826</v>
      </c>
      <c r="J385">
        <f>J384+1/12</f>
        <v>1981.3333333333</v>
      </c>
      <c r="K385" s="5">
        <f>LN(B385+C385)</f>
        <v>4.92764005978028</v>
      </c>
      <c r="L385">
        <f>$L$6+J385*$L$7</f>
        <v>5.30962221701856</v>
      </c>
      <c r="M385" s="5">
        <f>SUM(B385:C385)</f>
        <v>138.05333</v>
      </c>
      <c r="N385">
        <f>EXP(L385)</f>
        <v>202.273798353464</v>
      </c>
      <c r="O385">
        <f>-(N385/M385-1)</f>
        <v>-0.465185941936088</v>
      </c>
      <c r="P385" s="5">
        <f>LN(E385)</f>
        <v>4.49758497530815</v>
      </c>
      <c r="Q385" s="5">
        <f>LN(C385)</f>
        <v>1.84897908489884</v>
      </c>
    </row>
    <row r="386" spans="1:244">
      <c r="A386">
        <v>1981.06</v>
      </c>
      <c r="B386" s="5">
        <v>132.3</v>
      </c>
      <c r="C386" s="5">
        <v>6.39</v>
      </c>
      <c r="D386" s="5">
        <v>15.01</v>
      </c>
      <c r="E386" s="5">
        <v>90.6</v>
      </c>
      <c r="F386" s="5">
        <v>13.47</v>
      </c>
      <c r="G386" s="5">
        <f>B386*$E$733/E386</f>
        <v>320.398182119205</v>
      </c>
      <c r="H386" s="5">
        <f>C386*$E$733/E386</f>
        <v>15.4750142384106</v>
      </c>
      <c r="I386" s="5">
        <f>D386*$E$733/E386</f>
        <v>36.3505420529801</v>
      </c>
      <c r="J386">
        <f>J385+1/12</f>
        <v>1981.41666666664</v>
      </c>
      <c r="K386" s="5">
        <f>LN(B386+C386)</f>
        <v>4.93224122666824</v>
      </c>
      <c r="L386">
        <f>$L$6+J386*$L$7</f>
        <v>5.31542015847452</v>
      </c>
      <c r="M386" s="5">
        <f>SUM(B386:C386)</f>
        <v>138.69</v>
      </c>
      <c r="N386">
        <f>EXP(L386)</f>
        <v>203.449976405259</v>
      </c>
      <c r="O386">
        <f>-(N386/M386-1)</f>
        <v>-0.466940488897966</v>
      </c>
      <c r="P386" s="5">
        <f>LN(E386)</f>
        <v>4.50645421304893</v>
      </c>
      <c r="Q386" s="5">
        <f>LN(C386)</f>
        <v>1.85473426838944</v>
      </c>
    </row>
    <row r="387" spans="1:244">
      <c r="A387">
        <v>1981.07</v>
      </c>
      <c r="B387" s="5">
        <v>129.1</v>
      </c>
      <c r="C387" s="5">
        <v>6.43333</v>
      </c>
      <c r="D387" s="5">
        <v>15.0967</v>
      </c>
      <c r="E387" s="5">
        <v>91.6</v>
      </c>
      <c r="F387" s="5">
        <v>14.28</v>
      </c>
      <c r="G387" s="5">
        <f>B387*$E$733/E387</f>
        <v>309.235372270742</v>
      </c>
      <c r="H387" s="5">
        <f>C387*$E$733/E387</f>
        <v>15.4098621029476</v>
      </c>
      <c r="I387" s="5">
        <f>D387*$E$733/E387</f>
        <v>36.1613760229258</v>
      </c>
      <c r="J387">
        <f>J386+1/12</f>
        <v>1981.49999999997</v>
      </c>
      <c r="K387" s="5">
        <f>LN(B387+C387)</f>
        <v>4.90921758793194</v>
      </c>
      <c r="L387">
        <f>$L$6+J387*$L$7</f>
        <v>5.32121809993046</v>
      </c>
      <c r="M387" s="5">
        <f>SUM(B387:C387)</f>
        <v>135.53333</v>
      </c>
      <c r="N387">
        <f>EXP(L387)</f>
        <v>204.632993676071</v>
      </c>
      <c r="O387">
        <f>-(N387/M387-1)</f>
        <v>-0.509835209361942</v>
      </c>
      <c r="P387" s="5">
        <f>LN(E387)</f>
        <v>4.51743127168008</v>
      </c>
      <c r="Q387" s="5">
        <f>LN(C387)</f>
        <v>1.86149228910788</v>
      </c>
    </row>
    <row r="388" spans="1:244">
      <c r="A388">
        <v>1981.08</v>
      </c>
      <c r="B388" s="5">
        <v>129.6</v>
      </c>
      <c r="C388" s="5">
        <v>6.47667</v>
      </c>
      <c r="D388" s="5">
        <v>15.1833</v>
      </c>
      <c r="E388" s="5">
        <v>92.3</v>
      </c>
      <c r="F388" s="5">
        <v>14.94</v>
      </c>
      <c r="G388" s="5">
        <f>B388*$E$733/E388</f>
        <v>308.078717226436</v>
      </c>
      <c r="H388" s="5">
        <f>C388*$E$733/E388</f>
        <v>15.3960199498375</v>
      </c>
      <c r="I388" s="5">
        <f>D388*$E$733/E388</f>
        <v>36.0929906424702</v>
      </c>
      <c r="J388">
        <f>J387+1/12</f>
        <v>1981.5833333333</v>
      </c>
      <c r="K388" s="5">
        <f>LN(B388+C388)</f>
        <v>4.91321847688872</v>
      </c>
      <c r="L388">
        <f>$L$6+J388*$L$7</f>
        <v>5.32701604138643</v>
      </c>
      <c r="M388" s="5">
        <f>SUM(B388:C388)</f>
        <v>136.07667</v>
      </c>
      <c r="N388">
        <f>EXP(L388)</f>
        <v>205.82288993448</v>
      </c>
      <c r="O388">
        <f>-(N388/M388-1)</f>
        <v>-0.512550901888473</v>
      </c>
      <c r="P388" s="5">
        <f>LN(E388)</f>
        <v>4.52504414150881</v>
      </c>
      <c r="Q388" s="5">
        <f>LN(C388)</f>
        <v>1.86820648938915</v>
      </c>
    </row>
    <row r="389" spans="1:244">
      <c r="A389">
        <v>1981.09</v>
      </c>
      <c r="B389" s="5">
        <v>118.3</v>
      </c>
      <c r="C389" s="5">
        <v>6.52</v>
      </c>
      <c r="D389" s="5">
        <v>15.27</v>
      </c>
      <c r="E389" s="5">
        <v>93.2</v>
      </c>
      <c r="F389" s="5">
        <v>15.32</v>
      </c>
      <c r="G389" s="5">
        <f>B389*$E$733/E389</f>
        <v>278.501301502146</v>
      </c>
      <c r="H389" s="5">
        <f>C389*$E$733/E389</f>
        <v>15.3493532188841</v>
      </c>
      <c r="I389" s="5">
        <f>D389*$E$733/E389</f>
        <v>35.9485619098712</v>
      </c>
      <c r="J389">
        <f>J388+1/12</f>
        <v>1981.66666666664</v>
      </c>
      <c r="K389" s="5">
        <f>LN(B389+C389)</f>
        <v>4.8268726995059</v>
      </c>
      <c r="L389">
        <f>$L$6+J389*$L$7</f>
        <v>5.3328139828424</v>
      </c>
      <c r="M389" s="5">
        <f>SUM(B389:C389)</f>
        <v>124.82</v>
      </c>
      <c r="N389">
        <f>EXP(L389)</f>
        <v>207.019705180294</v>
      </c>
      <c r="O389">
        <f>-(N389/M389-1)</f>
        <v>-0.658545947606902</v>
      </c>
      <c r="P389" s="5">
        <f>LN(E389)</f>
        <v>4.53474772169155</v>
      </c>
      <c r="Q389" s="5">
        <f>LN(C389)</f>
        <v>1.87487437593856</v>
      </c>
    </row>
    <row r="390" spans="1:244">
      <c r="A390">
        <v>1981.1</v>
      </c>
      <c r="B390" s="5">
        <v>119.8</v>
      </c>
      <c r="C390" s="5">
        <v>6.55667</v>
      </c>
      <c r="D390" s="5">
        <v>15.3</v>
      </c>
      <c r="E390" s="5">
        <v>93.4</v>
      </c>
      <c r="F390" s="5">
        <v>15.15</v>
      </c>
      <c r="G390" s="5">
        <f>B390*$E$733/E390</f>
        <v>281.428670235546</v>
      </c>
      <c r="H390" s="5">
        <f>C390*$E$733/E390</f>
        <v>15.4026287084582</v>
      </c>
      <c r="I390" s="5">
        <f>D390*$E$733/E390</f>
        <v>35.9420588865096</v>
      </c>
      <c r="J390">
        <f>J389+1/12</f>
        <v>1981.74999999997</v>
      </c>
      <c r="K390" s="5">
        <f>LN(B390+C390)</f>
        <v>4.83910862231028</v>
      </c>
      <c r="L390">
        <f>$L$6+J390*$L$7</f>
        <v>5.33861192429833</v>
      </c>
      <c r="M390" s="5">
        <f>SUM(B390:C390)</f>
        <v>126.35667</v>
      </c>
      <c r="N390">
        <f>EXP(L390)</f>
        <v>208.223479645909</v>
      </c>
      <c r="O390">
        <f>-(N390/M390-1)</f>
        <v>-0.647902557466173</v>
      </c>
      <c r="P390" s="5">
        <f>LN(E390)</f>
        <v>4.5368913452348</v>
      </c>
      <c r="Q390" s="5">
        <f>LN(C390)</f>
        <v>1.88048285212114</v>
      </c>
    </row>
    <row r="391" spans="1:244">
      <c r="A391">
        <v>1981.11</v>
      </c>
      <c r="B391" s="5">
        <v>122.9</v>
      </c>
      <c r="C391" s="5">
        <v>6.59333</v>
      </c>
      <c r="D391" s="5">
        <v>15.33</v>
      </c>
      <c r="E391" s="5">
        <v>93.7</v>
      </c>
      <c r="F391" s="5">
        <v>13.39</v>
      </c>
      <c r="G391" s="5">
        <f>B391*$E$733/E391</f>
        <v>287.786679829242</v>
      </c>
      <c r="H391" s="5">
        <f>C391*$E$733/E391</f>
        <v>15.4391582564568</v>
      </c>
      <c r="I391" s="5">
        <f>D391*$E$733/E391</f>
        <v>35.8972319103522</v>
      </c>
      <c r="J391">
        <f>J390+1/12</f>
        <v>1981.8333333333</v>
      </c>
      <c r="K391" s="5">
        <f>LN(B391+C391)</f>
        <v>4.86362937402162</v>
      </c>
      <c r="L391">
        <f>$L$6+J391*$L$7</f>
        <v>5.3444098657543</v>
      </c>
      <c r="M391" s="5">
        <f>SUM(B391:C391)</f>
        <v>129.49333</v>
      </c>
      <c r="N391">
        <f>EXP(L391)</f>
        <v>209.434253797685</v>
      </c>
      <c r="O391">
        <f>-(N391/M391-1)</f>
        <v>-0.617336227261167</v>
      </c>
      <c r="P391" s="5">
        <f>LN(E391)</f>
        <v>4.54009818924438</v>
      </c>
      <c r="Q391" s="5">
        <f>LN(C391)</f>
        <v>1.88605853196516</v>
      </c>
    </row>
    <row r="392" spans="1:244">
      <c r="A392">
        <v>1981.12</v>
      </c>
      <c r="B392" s="5">
        <v>123.8</v>
      </c>
      <c r="C392" s="5">
        <v>6.63</v>
      </c>
      <c r="D392" s="5">
        <v>15.36</v>
      </c>
      <c r="E392" s="5">
        <v>94</v>
      </c>
      <c r="F392" s="5">
        <v>13.72</v>
      </c>
      <c r="G392" s="5">
        <f>B392*$E$733/E392</f>
        <v>288.968955319149</v>
      </c>
      <c r="H392" s="5">
        <f>C392*$E$733/E392</f>
        <v>15.4754779787234</v>
      </c>
      <c r="I392" s="5">
        <f>D392*$E$733/E392</f>
        <v>35.8526910638298</v>
      </c>
      <c r="J392">
        <f>J391+1/12</f>
        <v>1981.91666666664</v>
      </c>
      <c r="K392" s="5">
        <f>LN(B392+C392)</f>
        <v>4.87083668438219</v>
      </c>
      <c r="L392">
        <f>$L$6+J392*$L$7</f>
        <v>5.35020780721024</v>
      </c>
      <c r="M392" s="5">
        <f>SUM(B392:C392)</f>
        <v>130.43</v>
      </c>
      <c r="N392">
        <f>EXP(L392)</f>
        <v>210.65206833726</v>
      </c>
      <c r="O392">
        <f>-(N392/M392-1)</f>
        <v>-0.615058409394001</v>
      </c>
      <c r="P392" s="5">
        <f>LN(E392)</f>
        <v>4.54329478227</v>
      </c>
      <c r="Q392" s="5">
        <f>LN(C392)</f>
        <v>1.89160480419777</v>
      </c>
    </row>
    <row r="393" spans="1:244">
      <c r="A393">
        <v>1982.01</v>
      </c>
      <c r="B393" s="5">
        <v>117.3</v>
      </c>
      <c r="C393" s="5">
        <v>6.66</v>
      </c>
      <c r="D393" s="5">
        <v>15.1767</v>
      </c>
      <c r="E393" s="5">
        <v>94.3</v>
      </c>
      <c r="F393" s="5">
        <v>14.59</v>
      </c>
      <c r="G393" s="5">
        <f>B393*$E$733/E393</f>
        <v>272.92587804878</v>
      </c>
      <c r="H393" s="5">
        <f>C393*$E$733/E393</f>
        <v>15.4960472958643</v>
      </c>
      <c r="I393" s="5">
        <f>D393*$E$733/E393</f>
        <v>35.312141290562</v>
      </c>
      <c r="J393">
        <f>J392+1/12</f>
        <v>1981.99999999997</v>
      </c>
      <c r="K393" s="5">
        <f>LN(B393+C393)</f>
        <v>4.81995893291955</v>
      </c>
      <c r="L393">
        <f>$L$6+J393*$L$7</f>
        <v>5.35600574866621</v>
      </c>
      <c r="M393" s="5">
        <f>SUM(B393:C393)</f>
        <v>123.96</v>
      </c>
      <c r="N393">
        <f>EXP(L393)</f>
        <v>211.876964202964</v>
      </c>
      <c r="O393">
        <f>-(N393/M393-1)</f>
        <v>-0.709236561818041</v>
      </c>
      <c r="P393" s="5">
        <f>LN(E393)</f>
        <v>4.54648118963941</v>
      </c>
      <c r="Q393" s="5">
        <f>LN(C393)</f>
        <v>1.8961194845523</v>
      </c>
    </row>
    <row r="394" spans="1:244">
      <c r="A394">
        <v>1982.02</v>
      </c>
      <c r="B394" s="5">
        <v>114.5</v>
      </c>
      <c r="C394" s="5">
        <v>6.69</v>
      </c>
      <c r="D394" s="5">
        <v>14.9933</v>
      </c>
      <c r="E394" s="5">
        <v>94.6</v>
      </c>
      <c r="F394" s="5">
        <v>14.43</v>
      </c>
      <c r="G394" s="5">
        <f>B394*$E$733/E394</f>
        <v>265.56616807611</v>
      </c>
      <c r="H394" s="5">
        <f>C394*$E$733/E394</f>
        <v>15.5164861522199</v>
      </c>
      <c r="I394" s="5">
        <f>D394*$E$733/E394</f>
        <v>34.7747880158562</v>
      </c>
      <c r="J394">
        <f>J393+1/12</f>
        <v>1982.0833333333</v>
      </c>
      <c r="K394" s="5">
        <f>LN(B394+C394)</f>
        <v>4.7973595619804</v>
      </c>
      <c r="L394">
        <f>$L$6+J394*$L$7</f>
        <v>5.36180369012217</v>
      </c>
      <c r="M394" s="5">
        <f>SUM(B394:C394)</f>
        <v>121.19</v>
      </c>
      <c r="N394">
        <f>EXP(L394)</f>
        <v>213.108982571162</v>
      </c>
      <c r="O394">
        <f>-(N394/M394-1)</f>
        <v>-0.758470026992011</v>
      </c>
      <c r="P394" s="5">
        <f>LN(E394)</f>
        <v>4.54965747605783</v>
      </c>
      <c r="Q394" s="5">
        <f>LN(C394)</f>
        <v>1.90061387414014</v>
      </c>
    </row>
    <row r="395" spans="1:244">
      <c r="A395">
        <v>1982.03</v>
      </c>
      <c r="B395" s="5">
        <v>110.8</v>
      </c>
      <c r="C395" s="5">
        <v>6.72</v>
      </c>
      <c r="D395" s="5">
        <v>14.81</v>
      </c>
      <c r="E395" s="5">
        <v>94.5</v>
      </c>
      <c r="F395" s="5">
        <v>13.86</v>
      </c>
      <c r="G395" s="5">
        <f>B395*$E$733/E395</f>
        <v>257.256495238095</v>
      </c>
      <c r="H395" s="5">
        <f>C395*$E$733/E395</f>
        <v>15.60256</v>
      </c>
      <c r="I395" s="5">
        <f>D395*$E$733/E395</f>
        <v>34.385999047619</v>
      </c>
      <c r="J395">
        <f>J394+1/12</f>
        <v>1982.16666666664</v>
      </c>
      <c r="K395" s="5">
        <f>LN(B395+C395)</f>
        <v>4.76660853186562</v>
      </c>
      <c r="L395">
        <f>$L$6+J395*$L$7</f>
        <v>5.36760163157811</v>
      </c>
      <c r="M395" s="5">
        <f>SUM(B395:C395)</f>
        <v>117.52</v>
      </c>
      <c r="N395">
        <f>EXP(L395)</f>
        <v>214.348164857645</v>
      </c>
      <c r="O395">
        <f>-(N395/M395-1)</f>
        <v>-0.823929244874451</v>
      </c>
      <c r="P395" s="5">
        <f>LN(E395)</f>
        <v>4.5485998344997</v>
      </c>
      <c r="Q395" s="5">
        <f>LN(C395)</f>
        <v>1.90508815453506</v>
      </c>
    </row>
    <row r="396" spans="1:244">
      <c r="A396">
        <v>1982.04</v>
      </c>
      <c r="B396" s="5">
        <v>116.3</v>
      </c>
      <c r="C396" s="5">
        <v>6.75</v>
      </c>
      <c r="D396" s="5">
        <v>14.5967</v>
      </c>
      <c r="E396" s="5">
        <v>94.9</v>
      </c>
      <c r="F396" s="5">
        <v>13.87</v>
      </c>
      <c r="G396" s="5">
        <f>B396*$E$733/E396</f>
        <v>268.888296101159</v>
      </c>
      <c r="H396" s="5">
        <f>C396*$E$733/E396</f>
        <v>15.6061564805058</v>
      </c>
      <c r="I396" s="5">
        <f>D396*$E$733/E396</f>
        <v>33.7479087850369</v>
      </c>
      <c r="J396">
        <f>J395+1/12</f>
        <v>1982.24999999997</v>
      </c>
      <c r="K396" s="5">
        <f>LN(B396+C396)</f>
        <v>4.81259077683707</v>
      </c>
      <c r="L396">
        <f>$L$6+J396*$L$7</f>
        <v>5.37339957303408</v>
      </c>
      <c r="M396" s="5">
        <f>SUM(B396:C396)</f>
        <v>123.05</v>
      </c>
      <c r="N396">
        <f>EXP(L396)</f>
        <v>215.594552719051</v>
      </c>
      <c r="O396">
        <f>-(N396/M396-1)</f>
        <v>-0.752089010313296</v>
      </c>
      <c r="P396" s="5">
        <f>LN(E396)</f>
        <v>4.55282370561588</v>
      </c>
      <c r="Q396" s="5">
        <f>LN(C396)</f>
        <v>1.90954250488444</v>
      </c>
    </row>
    <row r="397" spans="1:244">
      <c r="A397">
        <v>1982.05</v>
      </c>
      <c r="B397" s="5">
        <v>116.4</v>
      </c>
      <c r="C397" s="5">
        <v>6.78</v>
      </c>
      <c r="D397" s="5">
        <v>14.3833</v>
      </c>
      <c r="E397" s="5">
        <v>95.8</v>
      </c>
      <c r="F397" s="5">
        <v>13.62</v>
      </c>
      <c r="G397" s="5">
        <f>B397*$E$733/E397</f>
        <v>266.591235908142</v>
      </c>
      <c r="H397" s="5">
        <f>C397*$E$733/E397</f>
        <v>15.5282524008351</v>
      </c>
      <c r="I397" s="5">
        <f>D397*$E$733/E397</f>
        <v>32.942111026096</v>
      </c>
      <c r="J397">
        <f>J396+1/12</f>
        <v>1982.3333333333</v>
      </c>
      <c r="K397" s="5">
        <f>LN(B397+C397)</f>
        <v>4.8136467002589</v>
      </c>
      <c r="L397">
        <f>$L$6+J397*$L$7</f>
        <v>5.37919751449002</v>
      </c>
      <c r="M397" s="5">
        <f>SUM(B397:C397)</f>
        <v>123.18</v>
      </c>
      <c r="N397">
        <f>EXP(L397)</f>
        <v>216.848188054214</v>
      </c>
      <c r="O397">
        <f>-(N397/M397-1)</f>
        <v>-0.76041717855345</v>
      </c>
      <c r="P397" s="5">
        <f>LN(E397)</f>
        <v>4.56226268497681</v>
      </c>
      <c r="Q397" s="5">
        <f>LN(C397)</f>
        <v>1.9139771019523</v>
      </c>
    </row>
    <row r="398" spans="1:244">
      <c r="A398">
        <v>1982.06</v>
      </c>
      <c r="B398" s="5">
        <v>109.7</v>
      </c>
      <c r="C398" s="5">
        <v>6.81</v>
      </c>
      <c r="D398" s="5">
        <v>14.17</v>
      </c>
      <c r="E398" s="5">
        <v>97</v>
      </c>
      <c r="F398" s="5">
        <v>14.3</v>
      </c>
      <c r="G398" s="5">
        <f>B398*$E$733/E398</f>
        <v>248.138007216495</v>
      </c>
      <c r="H398" s="5">
        <f>C398*$E$733/E398</f>
        <v>15.4040093814433</v>
      </c>
      <c r="I398" s="5">
        <f>D398*$E$733/E398</f>
        <v>32.0521017525773</v>
      </c>
      <c r="J398">
        <f>J397+1/12</f>
        <v>1982.41666666664</v>
      </c>
      <c r="K398" s="5">
        <f>LN(B398+C398)</f>
        <v>4.75797710623185</v>
      </c>
      <c r="L398">
        <f>$L$6+J398*$L$7</f>
        <v>5.38499545594598</v>
      </c>
      <c r="M398" s="5">
        <f>SUM(B398:C398)</f>
        <v>116.51</v>
      </c>
      <c r="N398">
        <f>EXP(L398)</f>
        <v>218.109113005627</v>
      </c>
      <c r="O398">
        <f>-(N398/M398-1)</f>
        <v>-0.872020539057822</v>
      </c>
      <c r="P398" s="5">
        <f>LN(E398)</f>
        <v>4.57471097850338</v>
      </c>
      <c r="Q398" s="5">
        <f>LN(C398)</f>
        <v>1.91839212016142</v>
      </c>
    </row>
    <row r="399" spans="1:244">
      <c r="A399">
        <v>1982.07</v>
      </c>
      <c r="B399" s="5">
        <v>109.4</v>
      </c>
      <c r="C399" s="5">
        <v>6.82333</v>
      </c>
      <c r="D399" s="5">
        <v>13.9667</v>
      </c>
      <c r="E399" s="5">
        <v>97.5</v>
      </c>
      <c r="F399" s="5">
        <v>13.95</v>
      </c>
      <c r="G399" s="5">
        <f>B399*$E$733/E399</f>
        <v>246.190393846154</v>
      </c>
      <c r="H399" s="5">
        <f>C399*$E$733/E399</f>
        <v>15.3550118833846</v>
      </c>
      <c r="I399" s="5">
        <f>D399*$E$733/E399</f>
        <v>31.4302319353846</v>
      </c>
      <c r="J399">
        <f>J398+1/12</f>
        <v>1982.49999999997</v>
      </c>
      <c r="K399" s="5">
        <f>LN(B399+C399)</f>
        <v>4.75551359879198</v>
      </c>
      <c r="L399">
        <f>$L$6+J399*$L$7</f>
        <v>5.39079339740195</v>
      </c>
      <c r="M399" s="5">
        <f>SUM(B399:C399)</f>
        <v>116.22333</v>
      </c>
      <c r="N399">
        <f>EXP(L399)</f>
        <v>219.377369960813</v>
      </c>
      <c r="O399">
        <f>-(N399/M399-1)</f>
        <v>-0.887550201502687</v>
      </c>
      <c r="P399" s="5">
        <f>LN(E399)</f>
        <v>4.5798523780038</v>
      </c>
      <c r="Q399" s="5">
        <f>LN(C399)</f>
        <v>1.92034762248518</v>
      </c>
    </row>
    <row r="400" spans="1:244">
      <c r="A400">
        <v>1982.08</v>
      </c>
      <c r="B400" s="5">
        <v>109.7</v>
      </c>
      <c r="C400" s="5">
        <v>6.83667</v>
      </c>
      <c r="D400" s="5">
        <v>13.7633</v>
      </c>
      <c r="E400" s="5">
        <v>97.7</v>
      </c>
      <c r="F400" s="5">
        <v>13.06</v>
      </c>
      <c r="G400" s="5">
        <f>B400*$E$733/E400</f>
        <v>246.360150460594</v>
      </c>
      <c r="H400" s="5">
        <f>C400*$E$733/E400</f>
        <v>15.3535373732856</v>
      </c>
      <c r="I400" s="5">
        <f>D400*$E$733/E400</f>
        <v>30.909103544524</v>
      </c>
      <c r="J400">
        <f>J399+1/12</f>
        <v>1982.5833333333</v>
      </c>
      <c r="K400" s="5">
        <f>LN(B400+C400)</f>
        <v>4.75820598742647</v>
      </c>
      <c r="L400">
        <f>$L$6+J400*$L$7</f>
        <v>5.39659133885789</v>
      </c>
      <c r="M400" s="5">
        <f>SUM(B400:C400)</f>
        <v>116.53667</v>
      </c>
      <c r="N400">
        <f>EXP(L400)</f>
        <v>220.653001553771</v>
      </c>
      <c r="O400">
        <f>-(N400/M400-1)</f>
        <v>-0.893421199985986</v>
      </c>
      <c r="P400" s="5">
        <f>LN(E400)</f>
        <v>4.58190155904874</v>
      </c>
      <c r="Q400" s="5">
        <f>LN(C400)</f>
        <v>1.9223007709831</v>
      </c>
    </row>
    <row r="401" spans="1:244">
      <c r="A401">
        <v>1982.09</v>
      </c>
      <c r="B401" s="5">
        <v>122.4</v>
      </c>
      <c r="C401" s="5">
        <v>6.85</v>
      </c>
      <c r="D401" s="5">
        <v>13.56</v>
      </c>
      <c r="E401" s="5">
        <v>97.9</v>
      </c>
      <c r="F401" s="5">
        <v>12.34</v>
      </c>
      <c r="G401" s="5">
        <f>B401*$E$733/E401</f>
        <v>274.319779366701</v>
      </c>
      <c r="H401" s="5">
        <f>C401*$E$733/E401</f>
        <v>15.3520464759959</v>
      </c>
      <c r="I401" s="5">
        <f>D401*$E$733/E401</f>
        <v>30.3903284984678</v>
      </c>
      <c r="J401">
        <f>J400+1/12</f>
        <v>1982.66666666664</v>
      </c>
      <c r="K401" s="5">
        <f>LN(B401+C401)</f>
        <v>4.86174851338854</v>
      </c>
      <c r="L401">
        <f>$L$6+J401*$L$7</f>
        <v>5.40238928031386</v>
      </c>
      <c r="M401" s="5">
        <f>SUM(B401:C401)</f>
        <v>129.25</v>
      </c>
      <c r="N401">
        <f>EXP(L401)</f>
        <v>221.936050666423</v>
      </c>
      <c r="O401">
        <f>-(N401/M401-1)</f>
        <v>-0.717106774982</v>
      </c>
      <c r="P401" s="5">
        <f>LN(E401)</f>
        <v>4.58394654953646</v>
      </c>
      <c r="Q401" s="5">
        <f>LN(C401)</f>
        <v>1.92424865227413</v>
      </c>
    </row>
    <row r="402" spans="1:244">
      <c r="A402">
        <v>1982.1</v>
      </c>
      <c r="B402" s="5">
        <v>132.7</v>
      </c>
      <c r="C402" s="5">
        <v>6.85667</v>
      </c>
      <c r="D402" s="5">
        <v>13.2533</v>
      </c>
      <c r="E402" s="5">
        <v>98.2</v>
      </c>
      <c r="F402" s="5">
        <v>10.91</v>
      </c>
      <c r="G402" s="5">
        <f>B402*$E$733/E402</f>
        <v>296.495312627291</v>
      </c>
      <c r="H402" s="5">
        <f>C402*$E$733/E402</f>
        <v>15.3200490974542</v>
      </c>
      <c r="I402" s="5">
        <f>D402*$E$733/E402</f>
        <v>29.6122179867617</v>
      </c>
      <c r="J402">
        <f>J401+1/12</f>
        <v>1982.74999999997</v>
      </c>
      <c r="K402" s="5">
        <f>LN(B402+C402)</f>
        <v>4.93847075532883</v>
      </c>
      <c r="L402">
        <f>$L$6+J402*$L$7</f>
        <v>5.40818722176979</v>
      </c>
      <c r="M402" s="5">
        <f>SUM(B402:C402)</f>
        <v>139.55667</v>
      </c>
      <c r="N402">
        <f>EXP(L402)</f>
        <v>223.226560430019</v>
      </c>
      <c r="O402">
        <f>-(N402/M402-1)</f>
        <v>-0.599540605476033</v>
      </c>
      <c r="P402" s="5">
        <f>LN(E402)</f>
        <v>4.58700621536042</v>
      </c>
      <c r="Q402" s="5">
        <f>LN(C402)</f>
        <v>1.92522190114151</v>
      </c>
    </row>
    <row r="403" spans="1:244">
      <c r="A403">
        <v>1982.11</v>
      </c>
      <c r="B403" s="5">
        <v>138.1</v>
      </c>
      <c r="C403" s="5">
        <v>6.86333</v>
      </c>
      <c r="D403" s="5">
        <v>12.9467</v>
      </c>
      <c r="E403" s="5">
        <v>98</v>
      </c>
      <c r="F403" s="5">
        <v>10.55</v>
      </c>
      <c r="G403" s="5">
        <f>B403*$E$733/E403</f>
        <v>309.190398979592</v>
      </c>
      <c r="H403" s="5">
        <f>C403*$E$733/E403</f>
        <v>15.3662254962245</v>
      </c>
      <c r="I403" s="5">
        <f>D403*$E$733/E403</f>
        <v>28.9862080989796</v>
      </c>
      <c r="J403">
        <f>J402+1/12</f>
        <v>1982.8333333333</v>
      </c>
      <c r="K403" s="5">
        <f>LN(B403+C403)</f>
        <v>4.97648081388513</v>
      </c>
      <c r="L403">
        <f>$L$6+J403*$L$7</f>
        <v>5.41398516322576</v>
      </c>
      <c r="M403" s="5">
        <f>SUM(B403:C403)</f>
        <v>144.96333</v>
      </c>
      <c r="N403">
        <f>EXP(L403)</f>
        <v>224.524574226629</v>
      </c>
      <c r="O403">
        <f>-(N403/M403-1)</f>
        <v>-0.548837035039338</v>
      </c>
      <c r="P403" s="5">
        <f>LN(E403)</f>
        <v>4.58496747867057</v>
      </c>
      <c r="Q403" s="5">
        <f>LN(C403)</f>
        <v>1.92619274669881</v>
      </c>
    </row>
    <row r="404" spans="1:244">
      <c r="A404">
        <v>1982.12</v>
      </c>
      <c r="B404" s="5">
        <v>139.4</v>
      </c>
      <c r="C404" s="5">
        <v>6.87</v>
      </c>
      <c r="D404" s="5">
        <v>12.64</v>
      </c>
      <c r="E404" s="5">
        <v>97.6</v>
      </c>
      <c r="F404" s="5">
        <v>10.54</v>
      </c>
      <c r="G404" s="5">
        <f>B404*$E$733/E404</f>
        <v>313.380055327869</v>
      </c>
      <c r="H404" s="5">
        <f>C404*$E$733/E404</f>
        <v>15.4441964139344</v>
      </c>
      <c r="I404" s="5">
        <f>D404*$E$733/E404</f>
        <v>28.4155229508197</v>
      </c>
      <c r="J404">
        <f>J403+1/12</f>
        <v>1982.91666666664</v>
      </c>
      <c r="K404" s="5">
        <f>LN(B404+C404)</f>
        <v>4.985454228899</v>
      </c>
      <c r="L404">
        <f>$L$6+J404*$L$7</f>
        <v>5.41978310468173</v>
      </c>
      <c r="M404" s="5">
        <f>SUM(B404:C404)</f>
        <v>146.27</v>
      </c>
      <c r="N404">
        <f>EXP(L404)</f>
        <v>225.830135690564</v>
      </c>
      <c r="O404">
        <f>-(N404/M404-1)</f>
        <v>-0.543926544681507</v>
      </c>
      <c r="P404" s="5">
        <f>LN(E404)</f>
        <v>4.58087749341905</v>
      </c>
      <c r="Q404" s="5">
        <f>LN(C404)</f>
        <v>1.92716410623426</v>
      </c>
    </row>
    <row r="405" spans="1:244">
      <c r="A405">
        <v>1983.01</v>
      </c>
      <c r="B405" s="5">
        <v>144.3</v>
      </c>
      <c r="C405" s="5">
        <v>6.88333</v>
      </c>
      <c r="D405" s="5">
        <v>12.5667</v>
      </c>
      <c r="E405" s="5">
        <v>97.8</v>
      </c>
      <c r="F405" s="5">
        <v>10.46</v>
      </c>
      <c r="G405" s="5">
        <f>B405*$E$733/E405</f>
        <v>323.732180981595</v>
      </c>
      <c r="H405" s="5">
        <f>C405*$E$733/E405</f>
        <v>15.4425185953988</v>
      </c>
      <c r="I405" s="5">
        <f>D405*$E$733/E405</f>
        <v>28.1929674202454</v>
      </c>
      <c r="J405">
        <f>J404+1/12</f>
        <v>1982.99999999997</v>
      </c>
      <c r="K405" s="5">
        <f>LN(B405+C405)</f>
        <v>5.01849320634456</v>
      </c>
      <c r="L405">
        <f>$L$6+J405*$L$7</f>
        <v>5.42558104613767</v>
      </c>
      <c r="M405" s="5">
        <f>SUM(B405:C405)</f>
        <v>151.18333</v>
      </c>
      <c r="N405">
        <f>EXP(L405)</f>
        <v>227.143288709858</v>
      </c>
      <c r="O405">
        <f>-(N405/M405-1)</f>
        <v>-0.502436073539708</v>
      </c>
      <c r="P405" s="5">
        <f>LN(E405)</f>
        <v>4.58292457704077</v>
      </c>
      <c r="Q405" s="5">
        <f>LN(C405)</f>
        <v>1.92910254647731</v>
      </c>
    </row>
    <row r="406" spans="1:244">
      <c r="A406">
        <v>1983.02</v>
      </c>
      <c r="B406" s="5">
        <v>146.8</v>
      </c>
      <c r="C406" s="5">
        <v>6.89667</v>
      </c>
      <c r="D406" s="5">
        <v>12.4933</v>
      </c>
      <c r="E406" s="5">
        <v>97.9</v>
      </c>
      <c r="F406" s="5">
        <v>10.72</v>
      </c>
      <c r="G406" s="5">
        <f>B406*$E$733/E406</f>
        <v>329.004441266599</v>
      </c>
      <c r="H406" s="5">
        <f>C406*$E$733/E406</f>
        <v>15.4566420977528</v>
      </c>
      <c r="I406" s="5">
        <f>D406*$E$733/E406</f>
        <v>27.9996674800817</v>
      </c>
      <c r="J406">
        <f>J405+1/12</f>
        <v>1983.0833333333</v>
      </c>
      <c r="K406" s="5">
        <f>LN(B406+C406)</f>
        <v>5.03498098472754</v>
      </c>
      <c r="L406">
        <f>$L$6+J406*$L$7</f>
        <v>5.43137898759363</v>
      </c>
      <c r="M406" s="5">
        <f>SUM(B406:C406)</f>
        <v>153.69667</v>
      </c>
      <c r="N406">
        <f>EXP(L406)</f>
        <v>228.464077427763</v>
      </c>
      <c r="O406">
        <f>-(N406/M406-1)</f>
        <v>-0.486460815499538</v>
      </c>
      <c r="P406" s="5">
        <f>LN(E406)</f>
        <v>4.58394654953646</v>
      </c>
      <c r="Q406" s="5">
        <f>LN(C406)</f>
        <v>1.9310386864145</v>
      </c>
    </row>
    <row r="407" spans="1:244">
      <c r="A407">
        <v>1983.03</v>
      </c>
      <c r="B407" s="5">
        <v>151.9</v>
      </c>
      <c r="C407" s="5">
        <v>6.91</v>
      </c>
      <c r="D407" s="5">
        <v>12.42</v>
      </c>
      <c r="E407" s="5">
        <v>97.9</v>
      </c>
      <c r="F407" s="5">
        <v>10.51</v>
      </c>
      <c r="G407" s="5">
        <f>B407*$E$733/E407</f>
        <v>340.434432073544</v>
      </c>
      <c r="H407" s="5">
        <f>C407*$E$733/E407</f>
        <v>15.4865169560776</v>
      </c>
      <c r="I407" s="5">
        <f>D407*$E$733/E407</f>
        <v>27.8353893769152</v>
      </c>
      <c r="J407">
        <f>J406+1/12</f>
        <v>1983.16666666664</v>
      </c>
      <c r="K407" s="5">
        <f>LN(B407+C407)</f>
        <v>5.06770851912256</v>
      </c>
      <c r="L407">
        <f>$L$6+J407*$L$7</f>
        <v>5.43717692904957</v>
      </c>
      <c r="M407" s="5">
        <f>SUM(B407:C407)</f>
        <v>158.81</v>
      </c>
      <c r="N407">
        <f>EXP(L407)</f>
        <v>229.792546244191</v>
      </c>
      <c r="O407">
        <f>-(N407/M407-1)</f>
        <v>-0.44696521783383</v>
      </c>
      <c r="P407" s="5">
        <f>LN(E407)</f>
        <v>4.58394654953646</v>
      </c>
      <c r="Q407" s="5">
        <f>LN(C407)</f>
        <v>1.93296963777958</v>
      </c>
    </row>
    <row r="408" spans="1:244">
      <c r="A408">
        <v>1983.04</v>
      </c>
      <c r="B408" s="5">
        <v>157.7</v>
      </c>
      <c r="C408" s="5">
        <v>6.92</v>
      </c>
      <c r="D408" s="5">
        <v>12.4767</v>
      </c>
      <c r="E408" s="5">
        <v>98.6</v>
      </c>
      <c r="F408" s="5">
        <v>10.4</v>
      </c>
      <c r="G408" s="5">
        <f>B408*$E$733/E408</f>
        <v>350.924084178499</v>
      </c>
      <c r="H408" s="5">
        <f>C408*$E$733/E408</f>
        <v>15.3988247464503</v>
      </c>
      <c r="I408" s="5">
        <f>D408*$E$733/E408</f>
        <v>27.7639475020284</v>
      </c>
      <c r="J408">
        <f>J407+1/12</f>
        <v>1983.24999999997</v>
      </c>
      <c r="K408" s="5">
        <f>LN(B408+C408)</f>
        <v>5.1036397875445</v>
      </c>
      <c r="L408">
        <f>$L$6+J408*$L$7</f>
        <v>5.44297487050554</v>
      </c>
      <c r="M408" s="5">
        <f>SUM(B408:C408)</f>
        <v>164.62</v>
      </c>
      <c r="N408">
        <f>EXP(L408)</f>
        <v>231.128739817252</v>
      </c>
      <c r="O408">
        <f>-(N408/M408-1)</f>
        <v>-0.404013727476927</v>
      </c>
      <c r="P408" s="5">
        <f>LN(E408)</f>
        <v>4.59107126160859</v>
      </c>
      <c r="Q408" s="5">
        <f>LN(C408)</f>
        <v>1.93441576962958</v>
      </c>
    </row>
    <row r="409" spans="1:244">
      <c r="A409">
        <v>1983.05</v>
      </c>
      <c r="B409" s="5">
        <v>164.1</v>
      </c>
      <c r="C409" s="5">
        <v>6.93</v>
      </c>
      <c r="D409" s="5">
        <v>12.5333</v>
      </c>
      <c r="E409" s="5">
        <v>99.2</v>
      </c>
      <c r="F409" s="5">
        <v>10.38</v>
      </c>
      <c r="G409" s="5">
        <f>B409*$E$733/E409</f>
        <v>362.957107862903</v>
      </c>
      <c r="H409" s="5">
        <f>C409*$E$733/E409</f>
        <v>15.3278047379032</v>
      </c>
      <c r="I409" s="5">
        <f>D409*$E$733/E409</f>
        <v>27.72120853125</v>
      </c>
      <c r="J409">
        <f>J408+1/12</f>
        <v>1983.3333333333</v>
      </c>
      <c r="K409" s="5">
        <f>LN(B409+C409)</f>
        <v>5.1418389797116</v>
      </c>
      <c r="L409">
        <f>$L$6+J409*$L$7</f>
        <v>5.4487728119615</v>
      </c>
      <c r="M409" s="5">
        <f>SUM(B409:C409)</f>
        <v>171.03</v>
      </c>
      <c r="N409">
        <f>EXP(L409)</f>
        <v>232.472703064716</v>
      </c>
      <c r="O409">
        <f>-(N409/M409-1)</f>
        <v>-0.359251026514158</v>
      </c>
      <c r="P409" s="5">
        <f>LN(E409)</f>
        <v>4.59713801429083</v>
      </c>
      <c r="Q409" s="5">
        <f>LN(C409)</f>
        <v>1.93585981320181</v>
      </c>
    </row>
    <row r="410" spans="1:244">
      <c r="A410">
        <v>1983.06</v>
      </c>
      <c r="B410" s="5">
        <v>166.4</v>
      </c>
      <c r="C410" s="5">
        <v>6.94</v>
      </c>
      <c r="D410" s="5">
        <v>12.59</v>
      </c>
      <c r="E410" s="5">
        <v>99.5</v>
      </c>
      <c r="F410" s="5">
        <v>10.85</v>
      </c>
      <c r="G410" s="5">
        <f>B410*$E$733/E410</f>
        <v>366.934576884422</v>
      </c>
      <c r="H410" s="5">
        <f>C410*$E$733/E410</f>
        <v>15.3036416080402</v>
      </c>
      <c r="I410" s="5">
        <f>D410*$E$733/E410</f>
        <v>27.7626581909548</v>
      </c>
      <c r="J410">
        <f>J409+1/12</f>
        <v>1983.41666666664</v>
      </c>
      <c r="K410" s="5">
        <f>LN(B410+C410)</f>
        <v>5.1552549837062</v>
      </c>
      <c r="L410">
        <f>$L$6+J410*$L$7</f>
        <v>5.45457075341744</v>
      </c>
      <c r="M410" s="5">
        <f>SUM(B410:C410)</f>
        <v>173.34</v>
      </c>
      <c r="N410">
        <f>EXP(L410)</f>
        <v>233.824481165541</v>
      </c>
      <c r="O410">
        <f>-(N410/M410-1)</f>
        <v>-0.348935509204693</v>
      </c>
      <c r="P410" s="5">
        <f>LN(E410)</f>
        <v>4.60015764416455</v>
      </c>
      <c r="Q410" s="5">
        <f>LN(C410)</f>
        <v>1.93730177451871</v>
      </c>
    </row>
    <row r="411" spans="1:244">
      <c r="A411">
        <v>1983.07</v>
      </c>
      <c r="B411" s="5">
        <v>167</v>
      </c>
      <c r="C411" s="5">
        <v>6.96</v>
      </c>
      <c r="D411" s="5">
        <v>12.8267</v>
      </c>
      <c r="E411" s="5">
        <v>99.9</v>
      </c>
      <c r="F411" s="5">
        <v>11.38</v>
      </c>
      <c r="G411" s="5">
        <f>B411*$E$733/E411</f>
        <v>366.783153153153</v>
      </c>
      <c r="H411" s="5">
        <f>C411*$E$733/E411</f>
        <v>15.2862918918919</v>
      </c>
      <c r="I411" s="5">
        <f>D411*$E$733/E411</f>
        <v>28.1713620990991</v>
      </c>
      <c r="J411">
        <f>J410+1/12</f>
        <v>1983.49999999997</v>
      </c>
      <c r="K411" s="5">
        <f>LN(B411+C411)</f>
        <v>5.15882538772944</v>
      </c>
      <c r="L411">
        <f>$L$6+J411*$L$7</f>
        <v>5.46036869487341</v>
      </c>
      <c r="M411" s="5">
        <f>SUM(B411:C411)</f>
        <v>173.96</v>
      </c>
      <c r="N411">
        <f>EXP(L411)</f>
        <v>235.184119561409</v>
      </c>
      <c r="O411">
        <f>-(N411/M411-1)</f>
        <v>-0.351943662689175</v>
      </c>
      <c r="P411" s="5">
        <f>LN(E411)</f>
        <v>4.60416968565451</v>
      </c>
      <c r="Q411" s="5">
        <f>LN(C411)</f>
        <v>1.94017947434633</v>
      </c>
    </row>
    <row r="412" spans="1:244">
      <c r="A412">
        <v>1983.08</v>
      </c>
      <c r="B412" s="5">
        <v>162.4</v>
      </c>
      <c r="C412" s="5">
        <v>6.98</v>
      </c>
      <c r="D412" s="5">
        <v>13.0633</v>
      </c>
      <c r="E412" s="5">
        <v>100.2</v>
      </c>
      <c r="F412" s="5">
        <v>11.85</v>
      </c>
      <c r="G412" s="5">
        <f>B412*$E$733/E412</f>
        <v>355.612239520958</v>
      </c>
      <c r="H412" s="5">
        <f>C412*$E$733/E412</f>
        <v>15.2843191616766</v>
      </c>
      <c r="I412" s="5">
        <f>D412*$E$733/E412</f>
        <v>28.6051069491018</v>
      </c>
      <c r="J412">
        <f>J411+1/12</f>
        <v>1983.5833333333</v>
      </c>
      <c r="K412" s="5">
        <f>LN(B412+C412)</f>
        <v>5.13214471149345</v>
      </c>
      <c r="L412">
        <f>$L$6+J412*$L$7</f>
        <v>5.46616663632935</v>
      </c>
      <c r="M412" s="5">
        <f>SUM(B412:C412)</f>
        <v>169.38</v>
      </c>
      <c r="N412">
        <f>EXP(L412)</f>
        <v>236.551663958208</v>
      </c>
      <c r="O412">
        <f>-(N412/M412-1)</f>
        <v>-0.396573762889409</v>
      </c>
      <c r="P412" s="5">
        <f>LN(E412)</f>
        <v>4.60716818865076</v>
      </c>
      <c r="Q412" s="5">
        <f>LN(C412)</f>
        <v>1.94304891677428</v>
      </c>
    </row>
    <row r="413" spans="1:244">
      <c r="A413">
        <v>1983.09</v>
      </c>
      <c r="B413" s="5">
        <v>167.2</v>
      </c>
      <c r="C413" s="5">
        <v>7</v>
      </c>
      <c r="D413" s="5">
        <v>13.3</v>
      </c>
      <c r="E413" s="5">
        <v>100.7</v>
      </c>
      <c r="F413" s="5">
        <v>11.65</v>
      </c>
      <c r="G413" s="5">
        <f>B413*$E$733/E413</f>
        <v>364.305056603774</v>
      </c>
      <c r="H413" s="5">
        <f>C413*$E$733/E413</f>
        <v>15.252005958292</v>
      </c>
      <c r="I413" s="5">
        <f>D413*$E$733/E413</f>
        <v>28.9788113207547</v>
      </c>
      <c r="J413">
        <f>J412+1/12</f>
        <v>1983.66666666664</v>
      </c>
      <c r="K413" s="5">
        <f>LN(B413+C413)</f>
        <v>5.1602040644184</v>
      </c>
      <c r="L413">
        <f>$L$6+J413*$L$7</f>
        <v>5.47196457778531</v>
      </c>
      <c r="M413" s="5">
        <f>SUM(B413:C413)</f>
        <v>174.2</v>
      </c>
      <c r="N413">
        <f>EXP(L413)</f>
        <v>237.927160327625</v>
      </c>
      <c r="O413">
        <f>-(N413/M413-1)</f>
        <v>-0.365827556415756</v>
      </c>
      <c r="P413" s="5">
        <f>LN(E413)</f>
        <v>4.61214579972452</v>
      </c>
      <c r="Q413" s="5">
        <f>LN(C413)</f>
        <v>1.94591014905531</v>
      </c>
    </row>
    <row r="414" spans="1:244">
      <c r="A414">
        <v>1983.1</v>
      </c>
      <c r="B414" s="5">
        <v>167.7</v>
      </c>
      <c r="C414" s="5">
        <v>7.03</v>
      </c>
      <c r="D414" s="5">
        <v>13.5433</v>
      </c>
      <c r="E414" s="5">
        <v>101</v>
      </c>
      <c r="F414" s="5">
        <v>11.54</v>
      </c>
      <c r="G414" s="5">
        <f>B414*$E$733/E414</f>
        <v>364.309155445544</v>
      </c>
      <c r="H414" s="5">
        <f>C414*$E$733/E414</f>
        <v>15.2718745544554</v>
      </c>
      <c r="I414" s="5">
        <f>D414*$E$733/E414</f>
        <v>29.4212771910891</v>
      </c>
      <c r="J414">
        <f>J413+1/12</f>
        <v>1983.74999999997</v>
      </c>
      <c r="K414" s="5">
        <f>LN(B414+C414)</f>
        <v>5.16324192535095</v>
      </c>
      <c r="L414">
        <f>$L$6+J414*$L$7</f>
        <v>5.47776251924128</v>
      </c>
      <c r="M414" s="5">
        <f>SUM(B414:C414)</f>
        <v>174.73</v>
      </c>
      <c r="N414">
        <f>EXP(L414)</f>
        <v>239.31065490864</v>
      </c>
      <c r="O414">
        <f>-(N414/M414-1)</f>
        <v>-0.369602557709836</v>
      </c>
      <c r="P414" s="5">
        <f>LN(E414)</f>
        <v>4.61512051684126</v>
      </c>
      <c r="Q414" s="5">
        <f>LN(C414)</f>
        <v>1.95018670582257</v>
      </c>
    </row>
    <row r="415" spans="1:244">
      <c r="A415">
        <v>1983.11</v>
      </c>
      <c r="B415" s="5">
        <v>165.2</v>
      </c>
      <c r="C415" s="5">
        <v>7.06</v>
      </c>
      <c r="D415" s="5">
        <v>13.7867</v>
      </c>
      <c r="E415" s="5">
        <v>101.2</v>
      </c>
      <c r="F415" s="5">
        <v>11.69</v>
      </c>
      <c r="G415" s="5">
        <f>B415*$E$733/E415</f>
        <v>358.168944664032</v>
      </c>
      <c r="H415" s="5">
        <f>C415*$E$733/E415</f>
        <v>15.306735770751</v>
      </c>
      <c r="I415" s="5">
        <f>D415*$E$733/E415</f>
        <v>29.8908461828063</v>
      </c>
      <c r="J415">
        <f>J414+1/12</f>
        <v>1983.8333333333</v>
      </c>
      <c r="K415" s="5">
        <f>LN(B415+C415)</f>
        <v>5.14900496336103</v>
      </c>
      <c r="L415">
        <f>$L$6+J415*$L$7</f>
        <v>5.48356046069722</v>
      </c>
      <c r="M415" s="5">
        <f>SUM(B415:C415)</f>
        <v>172.26</v>
      </c>
      <c r="N415">
        <f>EXP(L415)</f>
        <v>240.702194209103</v>
      </c>
      <c r="O415">
        <f>-(N415/M415-1)</f>
        <v>-0.397319135081291</v>
      </c>
      <c r="P415" s="5">
        <f>LN(E415)</f>
        <v>4.61709875685337</v>
      </c>
      <c r="Q415" s="5">
        <f>LN(C415)</f>
        <v>1.95444505150515</v>
      </c>
    </row>
    <row r="416" spans="1:244">
      <c r="A416">
        <v>1983.12</v>
      </c>
      <c r="B416" s="5">
        <v>164.4</v>
      </c>
      <c r="C416" s="5">
        <v>7.09</v>
      </c>
      <c r="D416" s="5">
        <v>14.03</v>
      </c>
      <c r="E416" s="5">
        <v>101.3</v>
      </c>
      <c r="F416" s="5">
        <v>11.83</v>
      </c>
      <c r="G416" s="5">
        <f>B416*$E$733/E416</f>
        <v>356.082610069102</v>
      </c>
      <c r="H416" s="5">
        <f>C416*$E$733/E416</f>
        <v>15.356604047384</v>
      </c>
      <c r="I416" s="5">
        <f>D416*$E$733/E416</f>
        <v>30.3883152023692</v>
      </c>
      <c r="J416">
        <f>J415+1/12</f>
        <v>1983.91666666664</v>
      </c>
      <c r="K416" s="5">
        <f>LN(B416+C416)</f>
        <v>5.14452495586806</v>
      </c>
      <c r="L416">
        <f>$L$6+J416*$L$7</f>
        <v>5.48935840215319</v>
      </c>
      <c r="M416" s="5">
        <f>SUM(B416:C416)</f>
        <v>171.49</v>
      </c>
      <c r="N416">
        <f>EXP(L416)</f>
        <v>242.10182500732</v>
      </c>
      <c r="O416">
        <f>-(N416/M416-1)</f>
        <v>-0.411754767084492</v>
      </c>
      <c r="P416" s="5">
        <f>LN(E416)</f>
        <v>4.61808641125464</v>
      </c>
      <c r="Q416" s="5">
        <f>LN(C416)</f>
        <v>1.95868534054404</v>
      </c>
    </row>
    <row r="417" spans="1:244">
      <c r="A417">
        <v>1984.01</v>
      </c>
      <c r="B417" s="5">
        <v>166.4</v>
      </c>
      <c r="C417" s="5">
        <v>7.12</v>
      </c>
      <c r="D417" s="5">
        <v>14.44</v>
      </c>
      <c r="E417" s="5">
        <v>101.9</v>
      </c>
      <c r="F417" s="5">
        <v>11.67</v>
      </c>
      <c r="G417" s="5">
        <f>B417*$E$733/E417</f>
        <v>358.29234936212</v>
      </c>
      <c r="H417" s="5">
        <f>C417*$E$733/E417</f>
        <v>15.3307784102061</v>
      </c>
      <c r="I417" s="5">
        <f>D417*$E$733/E417</f>
        <v>31.0921966633955</v>
      </c>
      <c r="J417">
        <f>J416+1/12</f>
        <v>1983.99999999997</v>
      </c>
      <c r="K417" s="5">
        <f>LN(B417+C417)</f>
        <v>5.15629286651862</v>
      </c>
      <c r="L417">
        <f>$L$6+J417*$L$7</f>
        <v>5.49515634360912</v>
      </c>
      <c r="M417" s="5">
        <f>SUM(B417:C417)</f>
        <v>173.52</v>
      </c>
      <c r="N417">
        <f>EXP(L417)</f>
        <v>243.509594353571</v>
      </c>
      <c r="O417">
        <f>-(N417/M417-1)</f>
        <v>-0.403351742471016</v>
      </c>
      <c r="P417" s="5">
        <f>LN(E417)</f>
        <v>4.62399194022868</v>
      </c>
      <c r="Q417" s="5">
        <f>LN(C417)</f>
        <v>1.96290772542388</v>
      </c>
    </row>
    <row r="418" spans="1:244">
      <c r="A418">
        <v>1984.02</v>
      </c>
      <c r="B418" s="5">
        <v>157.3</v>
      </c>
      <c r="C418" s="5">
        <v>7.15</v>
      </c>
      <c r="D418" s="5">
        <v>14.85</v>
      </c>
      <c r="E418" s="5">
        <v>102.4</v>
      </c>
      <c r="F418" s="5">
        <v>11.84</v>
      </c>
      <c r="G418" s="5">
        <f>B418*$E$733/E418</f>
        <v>337.044436523437</v>
      </c>
      <c r="H418" s="5">
        <f>C418*$E$733/E418</f>
        <v>15.3202016601562</v>
      </c>
      <c r="I418" s="5">
        <f>D418*$E$733/E418</f>
        <v>31.8188803710937</v>
      </c>
      <c r="J418">
        <f>J417+1/12</f>
        <v>1984.0833333333</v>
      </c>
      <c r="K418" s="5">
        <f>LN(B418+C418)</f>
        <v>5.10260657263507</v>
      </c>
      <c r="L418">
        <f>$L$6+J418*$L$7</f>
        <v>5.50095428506509</v>
      </c>
      <c r="M418" s="5">
        <f>SUM(B418:C418)</f>
        <v>164.45</v>
      </c>
      <c r="N418">
        <f>EXP(L418)</f>
        <v>244.925549571753</v>
      </c>
      <c r="O418">
        <f>-(N418/M418-1)</f>
        <v>-0.489361809496829</v>
      </c>
      <c r="P418" s="5">
        <f>LN(E418)</f>
        <v>4.62888671260541</v>
      </c>
      <c r="Q418" s="5">
        <f>LN(C418)</f>
        <v>1.96711235670592</v>
      </c>
    </row>
    <row r="419" spans="1:244">
      <c r="A419">
        <v>1984.03</v>
      </c>
      <c r="B419" s="5">
        <v>157.4</v>
      </c>
      <c r="C419" s="5">
        <v>7.18</v>
      </c>
      <c r="D419" s="5">
        <v>15.26</v>
      </c>
      <c r="E419" s="5">
        <v>102.6</v>
      </c>
      <c r="F419" s="5">
        <v>12.32</v>
      </c>
      <c r="G419" s="5">
        <f>B419*$E$733/E419</f>
        <v>336.601280701754</v>
      </c>
      <c r="H419" s="5">
        <f>C419*$E$733/E419</f>
        <v>15.3544929824561</v>
      </c>
      <c r="I419" s="5">
        <f>D419*$E$733/E419</f>
        <v>32.6336438596491</v>
      </c>
      <c r="J419">
        <f>J418+1/12</f>
        <v>1984.16666666664</v>
      </c>
      <c r="K419" s="5">
        <f>LN(B419+C419)</f>
        <v>5.10339677417757</v>
      </c>
      <c r="L419">
        <f>$L$6+J419*$L$7</f>
        <v>5.50675222652106</v>
      </c>
      <c r="M419" s="5">
        <f>SUM(B419:C419)</f>
        <v>164.58</v>
      </c>
      <c r="N419">
        <f>EXP(L419)</f>
        <v>246.349738260922</v>
      </c>
      <c r="O419">
        <f>-(N419/M419-1)</f>
        <v>-0.496838851992479</v>
      </c>
      <c r="P419" s="5">
        <f>LN(E419)</f>
        <v>4.63083793273667</v>
      </c>
      <c r="Q419" s="5">
        <f>LN(C419)</f>
        <v>1.97129938306013</v>
      </c>
    </row>
    <row r="420" spans="1:244">
      <c r="A420">
        <v>1984.04</v>
      </c>
      <c r="B420" s="5">
        <v>157.6</v>
      </c>
      <c r="C420" s="5">
        <v>7.22333</v>
      </c>
      <c r="D420" s="5">
        <v>15.5733</v>
      </c>
      <c r="E420" s="5">
        <v>103.1</v>
      </c>
      <c r="F420" s="5">
        <v>12.63</v>
      </c>
      <c r="G420" s="5">
        <f>B420*$E$733/E420</f>
        <v>335.394506304559</v>
      </c>
      <c r="H420" s="5">
        <f>C420*$E$733/E420</f>
        <v>15.3722411118332</v>
      </c>
      <c r="I420" s="5">
        <f>D420*$E$733/E420</f>
        <v>33.1421273161979</v>
      </c>
      <c r="J420">
        <f>J419+1/12</f>
        <v>1984.24999999997</v>
      </c>
      <c r="K420" s="5">
        <f>LN(B420+C420)</f>
        <v>5.1048741729899</v>
      </c>
      <c r="L420">
        <f>$L$6+J420*$L$7</f>
        <v>5.512550167977</v>
      </c>
      <c r="M420" s="5">
        <f>SUM(B420:C420)</f>
        <v>164.82333</v>
      </c>
      <c r="N420">
        <f>EXP(L420)</f>
        <v>247.782208296909</v>
      </c>
      <c r="O420">
        <f>-(N420/M420-1)</f>
        <v>-0.503319999037205</v>
      </c>
      <c r="P420" s="5">
        <f>LN(E420)</f>
        <v>4.63569939102291</v>
      </c>
      <c r="Q420" s="5">
        <f>LN(C420)</f>
        <v>1.97731606541258</v>
      </c>
    </row>
    <row r="421" spans="1:244">
      <c r="A421">
        <v>1984.05</v>
      </c>
      <c r="B421" s="5">
        <v>156.6</v>
      </c>
      <c r="C421" s="5">
        <v>7.26667</v>
      </c>
      <c r="D421" s="5">
        <v>15.8867</v>
      </c>
      <c r="E421" s="5">
        <v>103.4</v>
      </c>
      <c r="F421" s="5">
        <v>13.41</v>
      </c>
      <c r="G421" s="5">
        <f>B421*$E$733/E421</f>
        <v>332.299444874275</v>
      </c>
      <c r="H421" s="5">
        <f>C421*$E$733/E421</f>
        <v>15.4196066863636</v>
      </c>
      <c r="I421" s="5">
        <f>D421*$E$733/E421</f>
        <v>33.7109935560928</v>
      </c>
      <c r="J421">
        <f>J420+1/12</f>
        <v>1984.3333333333</v>
      </c>
      <c r="K421" s="5">
        <f>LN(B421+C421)</f>
        <v>5.09905310936551</v>
      </c>
      <c r="L421">
        <f>$L$6+J421*$L$7</f>
        <v>5.51834810943296</v>
      </c>
      <c r="M421" s="5">
        <f>SUM(B421:C421)</f>
        <v>163.86667</v>
      </c>
      <c r="N421">
        <f>EXP(L421)</f>
        <v>249.223007833955</v>
      </c>
      <c r="O421">
        <f>-(N421/M421-1)</f>
        <v>-0.520888950962114</v>
      </c>
      <c r="P421" s="5">
        <f>LN(E421)</f>
        <v>4.63860496207433</v>
      </c>
      <c r="Q421" s="5">
        <f>LN(C421)</f>
        <v>1.98329813984242</v>
      </c>
    </row>
    <row r="422" spans="1:244">
      <c r="A422">
        <v>1984.06</v>
      </c>
      <c r="B422" s="5">
        <v>153.1</v>
      </c>
      <c r="C422" s="5">
        <v>7.31</v>
      </c>
      <c r="D422" s="5">
        <v>16.2</v>
      </c>
      <c r="E422" s="5">
        <v>103.7</v>
      </c>
      <c r="F422" s="5">
        <v>13.56</v>
      </c>
      <c r="G422" s="5">
        <f>B422*$E$733/E422</f>
        <v>323.932729990357</v>
      </c>
      <c r="H422" s="5">
        <f>C422*$E$733/E422</f>
        <v>15.4666770491803</v>
      </c>
      <c r="I422" s="5">
        <f>D422*$E$733/E422</f>
        <v>34.2763567984571</v>
      </c>
      <c r="J422">
        <f>J421+1/12</f>
        <v>1984.41666666664</v>
      </c>
      <c r="K422" s="5">
        <f>LN(B422+C422)</f>
        <v>5.07773303762875</v>
      </c>
      <c r="L422">
        <f>$L$6+J422*$L$7</f>
        <v>5.52414605088893</v>
      </c>
      <c r="M422" s="5">
        <f>SUM(B422:C422)</f>
        <v>160.41</v>
      </c>
      <c r="N422">
        <f>EXP(L422)</f>
        <v>250.672185306286</v>
      </c>
      <c r="O422">
        <f>-(N422/M422-1)</f>
        <v>-0.562696747748183</v>
      </c>
      <c r="P422" s="5">
        <f>LN(E422)</f>
        <v>4.64150211523548</v>
      </c>
      <c r="Q422" s="5">
        <f>LN(C422)</f>
        <v>1.98924327376169</v>
      </c>
    </row>
    <row r="423" spans="1:244">
      <c r="A423">
        <v>1984.07</v>
      </c>
      <c r="B423" s="5">
        <v>151.1</v>
      </c>
      <c r="C423" s="5">
        <v>7.33333</v>
      </c>
      <c r="D423" s="5">
        <v>16.32</v>
      </c>
      <c r="E423" s="5">
        <v>104.1</v>
      </c>
      <c r="F423" s="5">
        <v>13.36</v>
      </c>
      <c r="G423" s="5">
        <f>B423*$E$733/E423</f>
        <v>318.472642651297</v>
      </c>
      <c r="H423" s="5">
        <f>C423*$E$733/E423</f>
        <v>15.4564194873199</v>
      </c>
      <c r="I423" s="5">
        <f>D423*$E$733/E423</f>
        <v>34.3975746397694</v>
      </c>
      <c r="J423">
        <f>J422+1/12</f>
        <v>1984.49999999997</v>
      </c>
      <c r="K423" s="5">
        <f>LN(B423+C423)</f>
        <v>5.06533387391251</v>
      </c>
      <c r="L423">
        <f>$L$6+J423*$L$7</f>
        <v>5.52994399234487</v>
      </c>
      <c r="M423" s="5">
        <f>SUM(B423:C423)</f>
        <v>158.43333</v>
      </c>
      <c r="N423">
        <f>EXP(L423)</f>
        <v>252.129789429763</v>
      </c>
      <c r="O423">
        <f>-(N423/M423-1)</f>
        <v>-0.591393612882864</v>
      </c>
      <c r="P423" s="5">
        <f>LN(E423)</f>
        <v>4.64535197562092</v>
      </c>
      <c r="Q423" s="5">
        <f>LN(C423)</f>
        <v>1.99242971014465</v>
      </c>
    </row>
    <row r="424" spans="1:244">
      <c r="A424">
        <v>1984.08</v>
      </c>
      <c r="B424" s="5">
        <v>164.4</v>
      </c>
      <c r="C424" s="5">
        <v>7.35667</v>
      </c>
      <c r="D424" s="5">
        <v>16.44</v>
      </c>
      <c r="E424" s="5">
        <v>104.5</v>
      </c>
      <c r="F424" s="5">
        <v>12.72</v>
      </c>
      <c r="G424" s="5">
        <f>B424*$E$733/E424</f>
        <v>345.178644976076</v>
      </c>
      <c r="H424" s="5">
        <f>C424*$E$733/E424</f>
        <v>15.4462614485167</v>
      </c>
      <c r="I424" s="5">
        <f>D424*$E$733/E424</f>
        <v>34.5178644976077</v>
      </c>
      <c r="J424">
        <f>J423+1/12</f>
        <v>1984.5833333333</v>
      </c>
      <c r="K424" s="5">
        <f>LN(B424+C424)</f>
        <v>5.14607876586512</v>
      </c>
      <c r="L424">
        <f>$L$6+J424*$L$7</f>
        <v>5.53574193380084</v>
      </c>
      <c r="M424" s="5">
        <f>SUM(B424:C424)</f>
        <v>171.75667</v>
      </c>
      <c r="N424">
        <f>EXP(L424)</f>
        <v>253.59586920354</v>
      </c>
      <c r="O424">
        <f>-(N424/M424-1)</f>
        <v>-0.476483383169573</v>
      </c>
      <c r="P424" s="5">
        <f>LN(E424)</f>
        <v>4.64918707140487</v>
      </c>
      <c r="Q424" s="5">
        <f>LN(C424)</f>
        <v>1.99560738470419</v>
      </c>
    </row>
    <row r="425" spans="1:244">
      <c r="A425">
        <v>1984.09</v>
      </c>
      <c r="B425" s="5">
        <v>166.1</v>
      </c>
      <c r="C425" s="5">
        <v>7.38</v>
      </c>
      <c r="D425" s="5">
        <v>16.56</v>
      </c>
      <c r="E425" s="5">
        <v>105</v>
      </c>
      <c r="F425" s="5">
        <v>12.52</v>
      </c>
      <c r="G425" s="5">
        <f>B425*$E$733/E425</f>
        <v>347.087305714286</v>
      </c>
      <c r="H425" s="5">
        <f>C425*$E$733/E425</f>
        <v>15.4214588571429</v>
      </c>
      <c r="I425" s="5">
        <f>D425*$E$733/E425</f>
        <v>34.6042491428571</v>
      </c>
      <c r="J425">
        <f>J424+1/12</f>
        <v>1984.66666666664</v>
      </c>
      <c r="K425" s="5">
        <f>LN(B425+C425)</f>
        <v>5.15606231896717</v>
      </c>
      <c r="L425">
        <f>$L$6+J425*$L$7</f>
        <v>5.54153987525677</v>
      </c>
      <c r="M425" s="5">
        <f>SUM(B425:C425)</f>
        <v>173.48</v>
      </c>
      <c r="N425">
        <f>EXP(L425)</f>
        <v>255.070473911662</v>
      </c>
      <c r="O425">
        <f>-(N425/M425-1)</f>
        <v>-0.470316312610455</v>
      </c>
      <c r="P425" s="5">
        <f>LN(E425)</f>
        <v>4.65396035015752</v>
      </c>
      <c r="Q425" s="5">
        <f>LN(C425)</f>
        <v>1.99877363861238</v>
      </c>
    </row>
    <row r="426" spans="1:244">
      <c r="A426">
        <v>1984.1</v>
      </c>
      <c r="B426" s="5">
        <v>164.8</v>
      </c>
      <c r="C426" s="5">
        <v>7.43</v>
      </c>
      <c r="D426" s="5">
        <v>16.5867</v>
      </c>
      <c r="E426" s="5">
        <v>105.3</v>
      </c>
      <c r="F426" s="5">
        <v>12.16</v>
      </c>
      <c r="G426" s="5">
        <f>B426*$E$733/E426</f>
        <v>343.389675213675</v>
      </c>
      <c r="H426" s="5">
        <f>C426*$E$733/E426</f>
        <v>15.4817068376068</v>
      </c>
      <c r="I426" s="5">
        <f>D426*$E$733/E426</f>
        <v>34.5612956666667</v>
      </c>
      <c r="J426">
        <f>J425+1/12</f>
        <v>1984.74999999997</v>
      </c>
      <c r="K426" s="5">
        <f>LN(B426+C426)</f>
        <v>5.14883079284766</v>
      </c>
      <c r="L426">
        <f>$L$6+J426*$L$7</f>
        <v>5.54733781671274</v>
      </c>
      <c r="M426" s="5">
        <f>SUM(B426:C426)</f>
        <v>172.23</v>
      </c>
      <c r="N426">
        <f>EXP(L426)</f>
        <v>256.553653124778</v>
      </c>
      <c r="O426">
        <f>-(N426/M426-1)</f>
        <v>-0.489599100765127</v>
      </c>
      <c r="P426" s="5">
        <f>LN(E426)</f>
        <v>4.65681341913993</v>
      </c>
      <c r="Q426" s="5">
        <f>LN(C426)</f>
        <v>2.00552585872967</v>
      </c>
    </row>
    <row r="427" spans="1:244">
      <c r="A427">
        <v>1984.11</v>
      </c>
      <c r="B427" s="5">
        <v>166.3</v>
      </c>
      <c r="C427" s="5">
        <v>7.48</v>
      </c>
      <c r="D427" s="5">
        <v>16.6133</v>
      </c>
      <c r="E427" s="5">
        <v>105.3</v>
      </c>
      <c r="F427" s="5">
        <v>11.57</v>
      </c>
      <c r="G427" s="5">
        <f>B427*$E$733/E427</f>
        <v>346.515188034188</v>
      </c>
      <c r="H427" s="5">
        <f>C427*$E$733/E427</f>
        <v>15.5858905982906</v>
      </c>
      <c r="I427" s="5">
        <f>D427*$E$733/E427</f>
        <v>34.6167214273504</v>
      </c>
      <c r="J427">
        <f>J426+1/12</f>
        <v>1984.8333333333</v>
      </c>
      <c r="K427" s="5">
        <f>LN(B427+C427)</f>
        <v>5.15779013141106</v>
      </c>
      <c r="L427">
        <f>$L$6+J427*$L$7</f>
        <v>5.55313575816871</v>
      </c>
      <c r="M427" s="5">
        <f>SUM(B427:C427)</f>
        <v>173.78</v>
      </c>
      <c r="N427">
        <f>EXP(L427)</f>
        <v>258.045456701759</v>
      </c>
      <c r="O427">
        <f>-(N427/M427-1)</f>
        <v>-0.484897322486817</v>
      </c>
      <c r="P427" s="5">
        <f>LN(E427)</f>
        <v>4.65681341913993</v>
      </c>
      <c r="Q427" s="5">
        <f>LN(C427)</f>
        <v>2.01223279198639</v>
      </c>
    </row>
    <row r="428" spans="1:244">
      <c r="A428">
        <v>1984.12</v>
      </c>
      <c r="B428" s="5">
        <v>164.5</v>
      </c>
      <c r="C428" s="5">
        <v>7.53</v>
      </c>
      <c r="D428" s="5">
        <v>16.64</v>
      </c>
      <c r="E428" s="5">
        <v>105.3</v>
      </c>
      <c r="F428" s="5">
        <v>11.5</v>
      </c>
      <c r="G428" s="5">
        <f>B428*$E$733/E428</f>
        <v>342.764572649573</v>
      </c>
      <c r="H428" s="5">
        <f>C428*$E$733/E428</f>
        <v>15.6900743589744</v>
      </c>
      <c r="I428" s="5">
        <f>D428*$E$733/E428</f>
        <v>34.6723555555556</v>
      </c>
      <c r="J428">
        <f>J427+1/12</f>
        <v>1984.91666666663</v>
      </c>
      <c r="K428" s="5">
        <f>LN(B428+C428)</f>
        <v>5.14766888020895</v>
      </c>
      <c r="L428">
        <f>$L$6+J428*$L$7</f>
        <v>5.55893369962465</v>
      </c>
      <c r="M428" s="5">
        <f>SUM(B428:C428)</f>
        <v>172.03</v>
      </c>
      <c r="N428">
        <f>EXP(L428)</f>
        <v>259.545934791394</v>
      </c>
      <c r="O428">
        <f>-(N428/M428-1)</f>
        <v>-0.508724843291251</v>
      </c>
      <c r="P428" s="5">
        <f>LN(E428)</f>
        <v>4.65681341913993</v>
      </c>
      <c r="Q428" s="5">
        <f>LN(C428)</f>
        <v>2.0188950418118</v>
      </c>
    </row>
    <row r="429" spans="1:244">
      <c r="A429">
        <v>1985.01</v>
      </c>
      <c r="B429" s="5">
        <v>171.6</v>
      </c>
      <c r="C429" s="5">
        <v>7.57333</v>
      </c>
      <c r="D429" s="5">
        <v>16.5567</v>
      </c>
      <c r="E429" s="5">
        <v>105.5</v>
      </c>
      <c r="F429" s="5">
        <v>11.38</v>
      </c>
      <c r="G429" s="5">
        <f>B429*$E$733/E429</f>
        <v>356.880830331753</v>
      </c>
      <c r="H429" s="5">
        <f>C429*$E$733/E429</f>
        <v>15.750444631564</v>
      </c>
      <c r="I429" s="5">
        <f>D429*$E$733/E429</f>
        <v>34.4333848691943</v>
      </c>
      <c r="J429">
        <f>J428+1/12</f>
        <v>1984.99999999997</v>
      </c>
      <c r="K429" s="5">
        <f>LN(B429+C429)</f>
        <v>5.18835366133983</v>
      </c>
      <c r="L429">
        <f>$L$6+J429*$L$7</f>
        <v>5.56473164108061</v>
      </c>
      <c r="M429" s="5">
        <f>SUM(B429:C429)</f>
        <v>179.17333</v>
      </c>
      <c r="N429">
        <f>EXP(L429)</f>
        <v>261.055137834098</v>
      </c>
      <c r="O429">
        <f>-(N429/M429-1)</f>
        <v>-0.456997745334631</v>
      </c>
      <c r="P429" s="5">
        <f>LN(E429)</f>
        <v>4.65871095291612</v>
      </c>
      <c r="Q429" s="5">
        <f>LN(C429)</f>
        <v>2.0246328650439</v>
      </c>
    </row>
    <row r="430" spans="1:244">
      <c r="A430">
        <v>1985.02</v>
      </c>
      <c r="B430" s="5">
        <v>180.9</v>
      </c>
      <c r="C430" s="5">
        <v>7.61667</v>
      </c>
      <c r="D430" s="5">
        <v>16.4733</v>
      </c>
      <c r="E430" s="5">
        <v>106</v>
      </c>
      <c r="F430" s="5">
        <v>11.51</v>
      </c>
      <c r="G430" s="5">
        <f>B430*$E$733/E430</f>
        <v>374.447640566038</v>
      </c>
      <c r="H430" s="5">
        <f>C430*$E$733/E430</f>
        <v>15.7658602016038</v>
      </c>
      <c r="I430" s="5">
        <f>D430*$E$733/E430</f>
        <v>34.0983323235849</v>
      </c>
      <c r="J430">
        <f>J429+1/12</f>
        <v>1985.0833333333</v>
      </c>
      <c r="K430" s="5">
        <f>LN(B430+C430)</f>
        <v>5.23918643799118</v>
      </c>
      <c r="L430">
        <f>$L$6+J430*$L$7</f>
        <v>5.57052958253655</v>
      </c>
      <c r="M430" s="5">
        <f>SUM(B430:C430)</f>
        <v>188.51667</v>
      </c>
      <c r="N430">
        <f>EXP(L430)</f>
        <v>262.573116563556</v>
      </c>
      <c r="O430">
        <f>-(N430/M430-1)</f>
        <v>-0.392837654959407</v>
      </c>
      <c r="P430" s="5">
        <f>LN(E430)</f>
        <v>4.66343909411207</v>
      </c>
      <c r="Q430" s="5">
        <f>LN(C430)</f>
        <v>2.03033926630877</v>
      </c>
    </row>
    <row r="431" spans="1:244">
      <c r="A431">
        <v>1985.03</v>
      </c>
      <c r="B431" s="5">
        <v>179.4</v>
      </c>
      <c r="C431" s="5">
        <v>7.66</v>
      </c>
      <c r="D431" s="5">
        <v>16.39</v>
      </c>
      <c r="E431" s="5">
        <v>106.4</v>
      </c>
      <c r="F431" s="5">
        <v>11.86</v>
      </c>
      <c r="G431" s="5">
        <f>B431*$E$733/E431</f>
        <v>369.946742481203</v>
      </c>
      <c r="H431" s="5">
        <f>C431*$E$733/E431</f>
        <v>15.7959422932331</v>
      </c>
      <c r="I431" s="5">
        <f>D431*$E$733/E431</f>
        <v>33.798367387218</v>
      </c>
      <c r="J431">
        <f>J430+1/12</f>
        <v>1985.16666666663</v>
      </c>
      <c r="K431" s="5">
        <f>LN(B431+C431)</f>
        <v>5.23142942100641</v>
      </c>
      <c r="L431">
        <f>$L$6+J431*$L$7</f>
        <v>5.57632752399252</v>
      </c>
      <c r="M431" s="5">
        <f>SUM(B431:C431)</f>
        <v>187.06</v>
      </c>
      <c r="N431">
        <f>EXP(L431)</f>
        <v>264.09992200849</v>
      </c>
      <c r="O431">
        <f>-(N431/M431-1)</f>
        <v>-0.411846049441304</v>
      </c>
      <c r="P431" s="5">
        <f>LN(E431)</f>
        <v>4.66720557690754</v>
      </c>
      <c r="Q431" s="5">
        <f>LN(C431)</f>
        <v>2.0360119837525</v>
      </c>
    </row>
    <row r="432" spans="1:244">
      <c r="A432">
        <v>1985.04</v>
      </c>
      <c r="B432" s="5">
        <v>180.6</v>
      </c>
      <c r="C432" s="5">
        <v>7.68667</v>
      </c>
      <c r="D432" s="5">
        <v>16.13</v>
      </c>
      <c r="E432" s="5">
        <v>106.9</v>
      </c>
      <c r="F432" s="5">
        <v>11.43</v>
      </c>
      <c r="G432" s="5">
        <f>B432*$E$733/E432</f>
        <v>370.679388213283</v>
      </c>
      <c r="H432" s="5">
        <f>C432*$E$733/E432</f>
        <v>15.7768002934518</v>
      </c>
      <c r="I432" s="5">
        <f>D432*$E$733/E432</f>
        <v>33.1066363891487</v>
      </c>
      <c r="J432">
        <f>J431+1/12</f>
        <v>1985.24999999997</v>
      </c>
      <c r="K432" s="5">
        <f>LN(B432+C432)</f>
        <v>5.23796564186679</v>
      </c>
      <c r="L432">
        <f>$L$6+J432*$L$7</f>
        <v>5.58212546544848</v>
      </c>
      <c r="M432" s="5">
        <f>SUM(B432:C432)</f>
        <v>188.28667</v>
      </c>
      <c r="N432">
        <f>EXP(L432)</f>
        <v>265.635605494319</v>
      </c>
      <c r="O432">
        <f>-(N432/M432-1)</f>
        <v>-0.410804097254038</v>
      </c>
      <c r="P432" s="5">
        <f>LN(E432)</f>
        <v>4.671893818031</v>
      </c>
      <c r="Q432" s="5">
        <f>LN(C432)</f>
        <v>2.03948765982405</v>
      </c>
    </row>
    <row r="433" spans="1:244">
      <c r="A433">
        <v>1985.05</v>
      </c>
      <c r="B433" s="5">
        <v>184.9</v>
      </c>
      <c r="C433" s="5">
        <v>7.71333</v>
      </c>
      <c r="D433" s="5">
        <v>15.87</v>
      </c>
      <c r="E433" s="5">
        <v>107.3</v>
      </c>
      <c r="F433" s="5">
        <v>10.85</v>
      </c>
      <c r="G433" s="5">
        <f>B433*$E$733/E433</f>
        <v>378.09034389562</v>
      </c>
      <c r="H433" s="5">
        <f>C433*$E$733/E433</f>
        <v>15.772501851165</v>
      </c>
      <c r="I433" s="5">
        <f>D433*$E$733/E433</f>
        <v>32.4515616961789</v>
      </c>
      <c r="J433">
        <f>J432+1/12</f>
        <v>1985.3333333333</v>
      </c>
      <c r="K433" s="5">
        <f>LN(B433+C433)</f>
        <v>5.26068470776865</v>
      </c>
      <c r="L433">
        <f>$L$6+J433*$L$7</f>
        <v>5.58792340690442</v>
      </c>
      <c r="M433" s="5">
        <f>SUM(B433:C433)</f>
        <v>192.61333</v>
      </c>
      <c r="N433">
        <f>EXP(L433)</f>
        <v>267.180218644907</v>
      </c>
      <c r="O433">
        <f>-(N433/M433-1)</f>
        <v>-0.38713254500562</v>
      </c>
      <c r="P433" s="5">
        <f>LN(E433)</f>
        <v>4.67562864963665</v>
      </c>
      <c r="Q433" s="5">
        <f>LN(C433)</f>
        <v>2.04295000094521</v>
      </c>
    </row>
    <row r="434" spans="1:244">
      <c r="A434">
        <v>1985.06</v>
      </c>
      <c r="B434" s="5">
        <v>188.9</v>
      </c>
      <c r="C434" s="5">
        <v>7.74</v>
      </c>
      <c r="D434" s="5">
        <v>15.61</v>
      </c>
      <c r="E434" s="5">
        <v>107.6</v>
      </c>
      <c r="F434" s="5">
        <v>10.16</v>
      </c>
      <c r="G434" s="5">
        <f>B434*$E$733/E434</f>
        <v>385.192731412639</v>
      </c>
      <c r="H434" s="5">
        <f>C434*$E$733/E434</f>
        <v>15.7829102230483</v>
      </c>
      <c r="I434" s="5">
        <f>D434*$E$733/E434</f>
        <v>31.8309080855019</v>
      </c>
      <c r="J434">
        <f>J433+1/12</f>
        <v>1985.41666666663</v>
      </c>
      <c r="K434" s="5">
        <f>LN(B434+C434)</f>
        <v>5.28137464581773</v>
      </c>
      <c r="L434">
        <f>$L$6+J434*$L$7</f>
        <v>5.59372134836039</v>
      </c>
      <c r="M434" s="5">
        <f>SUM(B434:C434)</f>
        <v>196.64</v>
      </c>
      <c r="N434">
        <f>EXP(L434)</f>
        <v>268.733813384325</v>
      </c>
      <c r="O434">
        <f>-(N434/M434-1)</f>
        <v>-0.366628424452426</v>
      </c>
      <c r="P434" s="5">
        <f>LN(E434)</f>
        <v>4.67842064772768</v>
      </c>
      <c r="Q434" s="5">
        <f>LN(C434)</f>
        <v>2.04640168760164</v>
      </c>
    </row>
    <row r="435" spans="1:244">
      <c r="A435">
        <v>1985.07</v>
      </c>
      <c r="B435" s="5">
        <v>192.5</v>
      </c>
      <c r="C435" s="5">
        <v>7.77333</v>
      </c>
      <c r="D435" s="5">
        <v>15.4833</v>
      </c>
      <c r="E435" s="5">
        <v>107.8</v>
      </c>
      <c r="F435" s="5">
        <v>10.31</v>
      </c>
      <c r="G435" s="5">
        <f>B435*$E$733/E435</f>
        <v>391.805357142857</v>
      </c>
      <c r="H435" s="5">
        <f>C435*$E$733/E435</f>
        <v>15.8214666848794</v>
      </c>
      <c r="I435" s="5">
        <f>D435*$E$733/E435</f>
        <v>31.5139734350649</v>
      </c>
      <c r="J435">
        <f>J434+1/12</f>
        <v>1985.49999999997</v>
      </c>
      <c r="K435" s="5">
        <f>LN(B435+C435)</f>
        <v>5.2996830835319</v>
      </c>
      <c r="L435">
        <f>$L$6+J435*$L$7</f>
        <v>5.59951928981633</v>
      </c>
      <c r="M435" s="5">
        <f>SUM(B435:C435)</f>
        <v>200.27333</v>
      </c>
      <c r="N435">
        <f>EXP(L435)</f>
        <v>270.296441938539</v>
      </c>
      <c r="O435">
        <f>-(N435/M435-1)</f>
        <v>-0.349637727292688</v>
      </c>
      <c r="P435" s="5">
        <f>LN(E435)</f>
        <v>4.6802776584749</v>
      </c>
      <c r="Q435" s="5">
        <f>LN(C435)</f>
        <v>2.05069864399762</v>
      </c>
    </row>
    <row r="436" spans="1:244">
      <c r="A436">
        <v>1985.08</v>
      </c>
      <c r="B436" s="5">
        <v>188.3</v>
      </c>
      <c r="C436" s="5">
        <v>7.80667</v>
      </c>
      <c r="D436" s="5">
        <v>15.3567</v>
      </c>
      <c r="E436" s="5">
        <v>108</v>
      </c>
      <c r="F436" s="5">
        <v>10.33</v>
      </c>
      <c r="G436" s="5">
        <f>B436*$E$733/E436</f>
        <v>382.547141666667</v>
      </c>
      <c r="H436" s="5">
        <f>C436*$E$733/E436</f>
        <v>15.8599006608333</v>
      </c>
      <c r="I436" s="5">
        <f>D436*$E$733/E436</f>
        <v>31.198415775</v>
      </c>
      <c r="J436">
        <f>J435+1/12</f>
        <v>1985.5833333333</v>
      </c>
      <c r="K436" s="5">
        <f>LN(B436+C436)</f>
        <v>5.2786587458824</v>
      </c>
      <c r="L436">
        <f>$L$6+J436*$L$7</f>
        <v>5.60531723127229</v>
      </c>
      <c r="M436" s="5">
        <f>SUM(B436:C436)</f>
        <v>196.10667</v>
      </c>
      <c r="N436">
        <f>EXP(L436)</f>
        <v>271.868156837227</v>
      </c>
      <c r="O436">
        <f>-(N436/M436-1)</f>
        <v>-0.386327945078192</v>
      </c>
      <c r="P436" s="5">
        <f>LN(E436)</f>
        <v>4.68213122712422</v>
      </c>
      <c r="Q436" s="5">
        <f>LN(C436)</f>
        <v>2.05497849648685</v>
      </c>
    </row>
    <row r="437" spans="1:244">
      <c r="A437">
        <v>1985.09</v>
      </c>
      <c r="B437" s="5">
        <v>184.1</v>
      </c>
      <c r="C437" s="5">
        <v>7.84</v>
      </c>
      <c r="D437" s="5">
        <v>15.23</v>
      </c>
      <c r="E437" s="5">
        <v>108.3</v>
      </c>
      <c r="F437" s="5">
        <v>10.37</v>
      </c>
      <c r="G437" s="5">
        <f>B437*$E$733/E437</f>
        <v>372.978440443213</v>
      </c>
      <c r="H437" s="5">
        <f>C437*$E$733/E437</f>
        <v>15.8834925207756</v>
      </c>
      <c r="I437" s="5">
        <f>D437*$E$733/E437</f>
        <v>30.8553049861496</v>
      </c>
      <c r="J437">
        <f>J436+1/12</f>
        <v>1985.66666666663</v>
      </c>
      <c r="K437" s="5">
        <f>LN(B437+C437)</f>
        <v>5.25718282318948</v>
      </c>
      <c r="L437">
        <f>$L$6+J437*$L$7</f>
        <v>5.61111517272826</v>
      </c>
      <c r="M437" s="5">
        <f>SUM(B437:C437)</f>
        <v>191.94</v>
      </c>
      <c r="N437">
        <f>EXP(L437)</f>
        <v>273.449010915496</v>
      </c>
      <c r="O437">
        <f>-(N437/M437-1)</f>
        <v>-0.424658804394581</v>
      </c>
      <c r="P437" s="5">
        <f>LN(E437)</f>
        <v>4.68490515400694</v>
      </c>
      <c r="Q437" s="5">
        <f>LN(C437)</f>
        <v>2.05923883436232</v>
      </c>
    </row>
    <row r="438" spans="1:244">
      <c r="A438">
        <v>1985.1</v>
      </c>
      <c r="B438" s="5">
        <v>186.2</v>
      </c>
      <c r="C438" s="5">
        <v>7.86</v>
      </c>
      <c r="D438" s="5">
        <v>15.0233</v>
      </c>
      <c r="E438" s="5">
        <v>108.7</v>
      </c>
      <c r="F438" s="5">
        <v>10.24</v>
      </c>
      <c r="G438" s="5">
        <f>B438*$E$733/E438</f>
        <v>375.844785648574</v>
      </c>
      <c r="H438" s="5">
        <f>C438*$E$733/E438</f>
        <v>15.8654136154554</v>
      </c>
      <c r="I438" s="5">
        <f>D438*$E$733/E438</f>
        <v>30.3245379604416</v>
      </c>
      <c r="J438">
        <f>J437+1/12</f>
        <v>1985.74999999997</v>
      </c>
      <c r="K438" s="5">
        <f>LN(B438+C438)</f>
        <v>5.26816738959715</v>
      </c>
      <c r="L438">
        <f>$L$6+J438*$L$7</f>
        <v>5.6169131141842</v>
      </c>
      <c r="M438" s="5">
        <f>SUM(B438:C438)</f>
        <v>194.06</v>
      </c>
      <c r="N438">
        <f>EXP(L438)</f>
        <v>275.039057315674</v>
      </c>
      <c r="O438">
        <f>-(N438/M438-1)</f>
        <v>-0.417288762834558</v>
      </c>
      <c r="P438" s="5">
        <f>LN(E438)</f>
        <v>4.68859179412716</v>
      </c>
      <c r="Q438" s="5">
        <f>LN(C438)</f>
        <v>2.06178660644112</v>
      </c>
    </row>
    <row r="439" spans="1:244">
      <c r="A439">
        <v>1985.11</v>
      </c>
      <c r="B439" s="5">
        <v>197.5</v>
      </c>
      <c r="C439" s="5">
        <v>7.88</v>
      </c>
      <c r="D439" s="5">
        <v>14.8167</v>
      </c>
      <c r="E439" s="5">
        <v>109</v>
      </c>
      <c r="F439" s="5">
        <v>9.78</v>
      </c>
      <c r="G439" s="5">
        <f>B439*$E$733/E439</f>
        <v>397.556628440367</v>
      </c>
      <c r="H439" s="5">
        <f>C439*$E$733/E439</f>
        <v>15.8620062385321</v>
      </c>
      <c r="I439" s="5">
        <f>D439*$E$733/E439</f>
        <v>29.8252015018349</v>
      </c>
      <c r="J439">
        <f>J438+1/12</f>
        <v>1985.8333333333</v>
      </c>
      <c r="K439" s="5">
        <f>LN(B439+C439)</f>
        <v>5.32486192177015</v>
      </c>
      <c r="L439">
        <f>$L$6+J439*$L$7</f>
        <v>5.62271105564017</v>
      </c>
      <c r="M439" s="5">
        <f>SUM(B439:C439)</f>
        <v>205.38</v>
      </c>
      <c r="N439">
        <f>EXP(L439)</f>
        <v>276.638349489127</v>
      </c>
      <c r="O439">
        <f>-(N439/M439-1)</f>
        <v>-0.346958562124484</v>
      </c>
      <c r="P439" s="5">
        <f>LN(E439)</f>
        <v>4.69134788222914</v>
      </c>
      <c r="Q439" s="5">
        <f>LN(C439)</f>
        <v>2.06432790386979</v>
      </c>
    </row>
    <row r="440" spans="1:244">
      <c r="A440">
        <v>1985.12</v>
      </c>
      <c r="B440" s="5">
        <v>207.3</v>
      </c>
      <c r="C440" s="5">
        <v>7.9</v>
      </c>
      <c r="D440" s="5">
        <v>14.61</v>
      </c>
      <c r="E440" s="5">
        <v>109.3</v>
      </c>
      <c r="F440" s="5">
        <v>9.26</v>
      </c>
      <c r="G440" s="5">
        <f>B440*$E$733/E440</f>
        <v>416.138154620311</v>
      </c>
      <c r="H440" s="5">
        <f>C440*$E$733/E440</f>
        <v>15.8586175663312</v>
      </c>
      <c r="I440" s="5">
        <f>D440*$E$733/E440</f>
        <v>29.3284053979872</v>
      </c>
      <c r="J440">
        <f>J439+1/12</f>
        <v>1985.91666666663</v>
      </c>
      <c r="K440" s="5">
        <f>LN(B440+C440)</f>
        <v>5.37156782828763</v>
      </c>
      <c r="L440">
        <f>$L$6+J440*$L$7</f>
        <v>5.62850899709611</v>
      </c>
      <c r="M440" s="5">
        <f>SUM(B440:C440)</f>
        <v>215.2</v>
      </c>
      <c r="N440">
        <f>EXP(L440)</f>
        <v>278.246941197993</v>
      </c>
      <c r="O440">
        <f>-(N440/M440-1)</f>
        <v>-0.292969057611493</v>
      </c>
      <c r="P440" s="5">
        <f>LN(E440)</f>
        <v>4.69409639518249</v>
      </c>
      <c r="Q440" s="5">
        <f>LN(C440)</f>
        <v>2.06686275947298</v>
      </c>
    </row>
    <row r="441" spans="1:244">
      <c r="A441">
        <v>1986.01</v>
      </c>
      <c r="B441" s="5">
        <v>208.2</v>
      </c>
      <c r="C441" s="5">
        <v>7.94</v>
      </c>
      <c r="D441" s="5">
        <v>14.58</v>
      </c>
      <c r="E441" s="5">
        <v>109.6</v>
      </c>
      <c r="F441" s="5">
        <v>9.19</v>
      </c>
      <c r="G441" s="5">
        <f>B441*$E$733/E441</f>
        <v>416.800822992701</v>
      </c>
      <c r="H441" s="5">
        <f>C441*$E$733/E441</f>
        <v>15.8952859489051</v>
      </c>
      <c r="I441" s="5">
        <f>D441*$E$733/E441</f>
        <v>29.1880691605839</v>
      </c>
      <c r="J441">
        <f>J440+1/12</f>
        <v>1985.99999999997</v>
      </c>
      <c r="K441" s="5">
        <f>LN(B441+C441)</f>
        <v>5.37592634587502</v>
      </c>
      <c r="L441">
        <f>$L$6+J441*$L$7</f>
        <v>5.63430693855207</v>
      </c>
      <c r="M441" s="5">
        <f>SUM(B441:C441)</f>
        <v>216.14</v>
      </c>
      <c r="N441">
        <f>EXP(L441)</f>
        <v>279.864886517062</v>
      </c>
      <c r="O441">
        <f>-(N441/M441-1)</f>
        <v>-0.294831528255122</v>
      </c>
      <c r="P441" s="5">
        <f>LN(E441)</f>
        <v>4.69683737451392</v>
      </c>
      <c r="Q441" s="5">
        <f>LN(C441)</f>
        <v>2.07191327525904</v>
      </c>
    </row>
    <row r="442" spans="1:244">
      <c r="A442">
        <v>1986.02</v>
      </c>
      <c r="B442" s="5">
        <v>219.4</v>
      </c>
      <c r="C442" s="5">
        <v>7.98</v>
      </c>
      <c r="D442" s="5">
        <v>14.55</v>
      </c>
      <c r="E442" s="5">
        <v>109.3</v>
      </c>
      <c r="F442" s="5">
        <v>8.7</v>
      </c>
      <c r="G442" s="5">
        <f>B442*$E$733/E442</f>
        <v>440.427935956084</v>
      </c>
      <c r="H442" s="5">
        <f>C442*$E$733/E442</f>
        <v>16.0192111619396</v>
      </c>
      <c r="I442" s="5">
        <f>D442*$E$733/E442</f>
        <v>29.2079602012809</v>
      </c>
      <c r="J442">
        <f>J441+1/12</f>
        <v>1986.0833333333</v>
      </c>
      <c r="K442" s="5">
        <f>LN(B442+C442)</f>
        <v>5.42662262670096</v>
      </c>
      <c r="L442">
        <f>$L$6+J442*$L$7</f>
        <v>5.64010488000804</v>
      </c>
      <c r="M442" s="5">
        <f>SUM(B442:C442)</f>
        <v>227.38</v>
      </c>
      <c r="N442">
        <f>EXP(L442)</f>
        <v>281.49223983553</v>
      </c>
      <c r="O442">
        <f>-(N442/M442-1)</f>
        <v>-0.237981527995117</v>
      </c>
      <c r="P442" s="5">
        <f>LN(E442)</f>
        <v>4.69409639518249</v>
      </c>
      <c r="Q442" s="5">
        <f>LN(C442)</f>
        <v>2.07693841146172</v>
      </c>
    </row>
    <row r="443" spans="1:244">
      <c r="A443">
        <v>1986.03</v>
      </c>
      <c r="B443" s="5">
        <v>232.3</v>
      </c>
      <c r="C443" s="5">
        <v>8.02</v>
      </c>
      <c r="D443" s="5">
        <v>14.52</v>
      </c>
      <c r="E443" s="5">
        <v>108.8</v>
      </c>
      <c r="F443" s="5">
        <v>7.78</v>
      </c>
      <c r="G443" s="5">
        <f>B443*$E$733/E443</f>
        <v>468.466684742647</v>
      </c>
      <c r="H443" s="5">
        <f>C443*$E$733/E443</f>
        <v>16.1734946691176</v>
      </c>
      <c r="I443" s="5">
        <f>D443*$E$733/E443</f>
        <v>29.2816886029412</v>
      </c>
      <c r="J443">
        <f>J442+1/12</f>
        <v>1986.16666666663</v>
      </c>
      <c r="K443" s="5">
        <f>LN(B443+C443)</f>
        <v>5.48197136857577</v>
      </c>
      <c r="L443">
        <f>$L$6+J443*$L$7</f>
        <v>5.64590282146398</v>
      </c>
      <c r="M443" s="5">
        <f>SUM(B443:C443)</f>
        <v>240.32</v>
      </c>
      <c r="N443">
        <f>EXP(L443)</f>
        <v>283.129055858854</v>
      </c>
      <c r="O443">
        <f>-(N443/M443-1)</f>
        <v>-0.178133554672328</v>
      </c>
      <c r="P443" s="5">
        <f>LN(E443)</f>
        <v>4.68951133442184</v>
      </c>
      <c r="Q443" s="5">
        <f>LN(C443)</f>
        <v>2.08193842187842</v>
      </c>
    </row>
    <row r="444" spans="1:244">
      <c r="A444">
        <v>1986.04</v>
      </c>
      <c r="B444" s="5">
        <v>238</v>
      </c>
      <c r="C444" s="5">
        <v>8.04667</v>
      </c>
      <c r="D444" s="5">
        <v>14.5833</v>
      </c>
      <c r="E444" s="5">
        <v>108.6</v>
      </c>
      <c r="F444" s="5">
        <v>7.3</v>
      </c>
      <c r="G444" s="5">
        <f>B444*$E$733/E444</f>
        <v>480.84546961326</v>
      </c>
      <c r="H444" s="5">
        <f>C444*$E$733/E444</f>
        <v>16.2571630881215</v>
      </c>
      <c r="I444" s="5">
        <f>D444*$E$733/E444</f>
        <v>29.4635030966851</v>
      </c>
      <c r="J444">
        <f>J443+1/12</f>
        <v>1986.24999999997</v>
      </c>
      <c r="K444" s="5">
        <f>LN(B444+C444)</f>
        <v>5.50552123338582</v>
      </c>
      <c r="L444">
        <f>$L$6+J444*$L$7</f>
        <v>5.65170076291994</v>
      </c>
      <c r="M444" s="5">
        <f>SUM(B444:C444)</f>
        <v>246.04667</v>
      </c>
      <c r="N444">
        <f>EXP(L444)</f>
        <v>284.775389610617</v>
      </c>
      <c r="O444">
        <f>-(N444/M444-1)</f>
        <v>-0.157403957593157</v>
      </c>
      <c r="P444" s="5">
        <f>LN(E444)</f>
        <v>4.68767140749983</v>
      </c>
      <c r="Q444" s="5">
        <f>LN(C444)</f>
        <v>2.0852583412514</v>
      </c>
    </row>
    <row r="445" spans="1:244">
      <c r="A445">
        <v>1986.05</v>
      </c>
      <c r="B445" s="5">
        <v>238.5</v>
      </c>
      <c r="C445" s="5">
        <v>8.07333</v>
      </c>
      <c r="D445" s="5">
        <v>14.6467</v>
      </c>
      <c r="E445" s="5">
        <v>108.9</v>
      </c>
      <c r="F445" s="5">
        <v>7.71</v>
      </c>
      <c r="G445" s="5">
        <f>B445*$E$733/E445</f>
        <v>480.528223140496</v>
      </c>
      <c r="H445" s="5">
        <f>C445*$E$733/E445</f>
        <v>16.2660919066116</v>
      </c>
      <c r="I445" s="5">
        <f>D445*$E$733/E445</f>
        <v>29.510074322314</v>
      </c>
      <c r="J445">
        <f>J444+1/12</f>
        <v>1986.3333333333</v>
      </c>
      <c r="K445" s="5">
        <f>LN(B445+C445)</f>
        <v>5.50765943402994</v>
      </c>
      <c r="L445">
        <f>$L$6+J445*$L$7</f>
        <v>5.65749870437588</v>
      </c>
      <c r="M445" s="5">
        <f>SUM(B445:C445)</f>
        <v>246.57333</v>
      </c>
      <c r="N445">
        <f>EXP(L445)</f>
        <v>286.43129643432</v>
      </c>
      <c r="O445">
        <f>-(N445/M445-1)</f>
        <v>-0.161647516519002</v>
      </c>
      <c r="P445" s="5">
        <f>LN(E445)</f>
        <v>4.69043002993891</v>
      </c>
      <c r="Q445" s="5">
        <f>LN(C445)</f>
        <v>2.08856603657484</v>
      </c>
    </row>
    <row r="446" spans="1:244">
      <c r="A446">
        <v>1986.06</v>
      </c>
      <c r="B446" s="5">
        <v>245.3</v>
      </c>
      <c r="C446" s="5">
        <v>8.1</v>
      </c>
      <c r="D446" s="5">
        <v>14.71</v>
      </c>
      <c r="E446" s="5">
        <v>109.5</v>
      </c>
      <c r="F446" s="5">
        <v>7.8</v>
      </c>
      <c r="G446" s="5">
        <f>B446*$E$733/E446</f>
        <v>491.520715068493</v>
      </c>
      <c r="H446" s="5">
        <f>C446*$E$733/E446</f>
        <v>16.230402739726</v>
      </c>
      <c r="I446" s="5">
        <f>D446*$E$733/E446</f>
        <v>29.4752128767123</v>
      </c>
      <c r="J446">
        <f>J445+1/12</f>
        <v>1986.41666666663</v>
      </c>
      <c r="K446" s="5">
        <f>LN(B446+C446)</f>
        <v>5.53496926788704</v>
      </c>
      <c r="L446">
        <f>$L$6+J446*$L$7</f>
        <v>5.66329664583185</v>
      </c>
      <c r="M446" s="5">
        <f>SUM(B446:C446)</f>
        <v>253.4</v>
      </c>
      <c r="N446">
        <f>EXP(L446)</f>
        <v>288.096831995306</v>
      </c>
      <c r="O446">
        <f>-(N446/M446-1)</f>
        <v>-0.136925145995682</v>
      </c>
      <c r="P446" s="5">
        <f>LN(E446)</f>
        <v>4.69592454925656</v>
      </c>
      <c r="Q446" s="5">
        <f>LN(C446)</f>
        <v>2.09186406167839</v>
      </c>
    </row>
    <row r="447" spans="1:244">
      <c r="A447">
        <v>1986.07</v>
      </c>
      <c r="B447" s="5">
        <v>240.2</v>
      </c>
      <c r="C447" s="5">
        <v>8.14333</v>
      </c>
      <c r="D447" s="5">
        <v>14.7567</v>
      </c>
      <c r="E447" s="5">
        <v>109.5</v>
      </c>
      <c r="F447" s="5">
        <v>7.3</v>
      </c>
      <c r="G447" s="5">
        <f>B447*$E$733/E447</f>
        <v>481.30157260274</v>
      </c>
      <c r="H447" s="5">
        <f>C447*$E$733/E447</f>
        <v>16.3172253756164</v>
      </c>
      <c r="I447" s="5">
        <f>D447*$E$733/E447</f>
        <v>29.5687881616438</v>
      </c>
      <c r="J447">
        <f>J446+1/12</f>
        <v>1986.49999999997</v>
      </c>
      <c r="K447" s="5">
        <f>LN(B447+C447)</f>
        <v>5.51481218393479</v>
      </c>
      <c r="L447">
        <f>$L$6+J447*$L$7</f>
        <v>5.66909458728782</v>
      </c>
      <c r="M447" s="5">
        <f>SUM(B447:C447)</f>
        <v>248.34333</v>
      </c>
      <c r="N447">
        <f>EXP(L447)</f>
        <v>289.772052282575</v>
      </c>
      <c r="O447">
        <f>-(N447/M447-1)</f>
        <v>-0.166820354235302</v>
      </c>
      <c r="P447" s="5">
        <f>LN(E447)</f>
        <v>4.69592454925656</v>
      </c>
      <c r="Q447" s="5">
        <f>LN(C447)</f>
        <v>2.09719918726867</v>
      </c>
    </row>
    <row r="448" spans="1:244">
      <c r="A448">
        <v>1986.08</v>
      </c>
      <c r="B448" s="5">
        <v>245</v>
      </c>
      <c r="C448" s="5">
        <v>8.18667</v>
      </c>
      <c r="D448" s="5">
        <v>14.8033</v>
      </c>
      <c r="E448" s="5">
        <v>109.7</v>
      </c>
      <c r="F448" s="5">
        <v>7.17</v>
      </c>
      <c r="G448" s="5">
        <f>B448*$E$733/E448</f>
        <v>490.024567000911</v>
      </c>
      <c r="H448" s="5">
        <f>C448*$E$733/E448</f>
        <v>16.3741609058341</v>
      </c>
      <c r="I448" s="5">
        <f>D448*$E$733/E448</f>
        <v>29.6080843783045</v>
      </c>
      <c r="J448">
        <f>J447+1/12</f>
        <v>1986.5833333333</v>
      </c>
      <c r="K448" s="5">
        <f>LN(B448+C448)</f>
        <v>5.53412704275462</v>
      </c>
      <c r="L448">
        <f>$L$6+J448*$L$7</f>
        <v>5.67489252874375</v>
      </c>
      <c r="M448" s="5">
        <f>SUM(B448:C448)</f>
        <v>253.18667</v>
      </c>
      <c r="N448">
        <f>EXP(L448)</f>
        <v>291.457013610691</v>
      </c>
      <c r="O448">
        <f>-(N448/M448-1)</f>
        <v>-0.151154654432205</v>
      </c>
      <c r="P448" s="5">
        <f>LN(E448)</f>
        <v>4.69774936728118</v>
      </c>
      <c r="Q448" s="5">
        <f>LN(C448)</f>
        <v>2.10250722177687</v>
      </c>
    </row>
    <row r="449" spans="1:244">
      <c r="A449">
        <v>1986.09</v>
      </c>
      <c r="B449" s="5">
        <v>238.3</v>
      </c>
      <c r="C449" s="5">
        <v>8.23</v>
      </c>
      <c r="D449" s="5">
        <v>14.85</v>
      </c>
      <c r="E449" s="5">
        <v>110.2</v>
      </c>
      <c r="F449" s="5">
        <v>7.45</v>
      </c>
      <c r="G449" s="5">
        <f>B449*$E$733/E449</f>
        <v>474.461354809437</v>
      </c>
      <c r="H449" s="5">
        <f>C449*$E$733/E449</f>
        <v>16.3861391107078</v>
      </c>
      <c r="I449" s="5">
        <f>D449*$E$733/E449</f>
        <v>29.5667273139746</v>
      </c>
      <c r="J449">
        <f>J448+1/12</f>
        <v>1986.66666666663</v>
      </c>
      <c r="K449" s="5">
        <f>LN(B449+C449)</f>
        <v>5.50748368993139</v>
      </c>
      <c r="L449">
        <f>$L$6+J449*$L$7</f>
        <v>5.68069047019972</v>
      </c>
      <c r="M449" s="5">
        <f>SUM(B449:C449)</f>
        <v>246.53</v>
      </c>
      <c r="N449">
        <f>EXP(L449)</f>
        <v>293.1517726217</v>
      </c>
      <c r="O449">
        <f>-(N449/M449-1)</f>
        <v>-0.189111964554822</v>
      </c>
      <c r="P449" s="5">
        <f>LN(E449)</f>
        <v>4.70229689671881</v>
      </c>
      <c r="Q449" s="5">
        <f>LN(C449)</f>
        <v>2.10778601468898</v>
      </c>
    </row>
    <row r="450" spans="1:244">
      <c r="A450">
        <v>1986.1</v>
      </c>
      <c r="B450" s="5">
        <v>237.4</v>
      </c>
      <c r="C450" s="5">
        <v>8.24667</v>
      </c>
      <c r="D450" s="5">
        <v>14.7267</v>
      </c>
      <c r="E450" s="5">
        <v>110.3</v>
      </c>
      <c r="F450" s="5">
        <v>7.43</v>
      </c>
      <c r="G450" s="5">
        <f>B450*$E$733/E450</f>
        <v>472.240901178604</v>
      </c>
      <c r="H450" s="5">
        <f>C450*$E$733/E450</f>
        <v>16.4044434394379</v>
      </c>
      <c r="I450" s="5">
        <f>D450*$E$733/E450</f>
        <v>29.2946507135086</v>
      </c>
      <c r="J450">
        <f>J449+1/12</f>
        <v>1986.74999999997</v>
      </c>
      <c r="K450" s="5">
        <f>LN(B450+C450)</f>
        <v>5.5038942026506</v>
      </c>
      <c r="L450">
        <f>$L$6+J450*$L$7</f>
        <v>5.68648841165566</v>
      </c>
      <c r="M450" s="5">
        <f>SUM(B450:C450)</f>
        <v>245.64667</v>
      </c>
      <c r="N450">
        <f>EXP(L450)</f>
        <v>294.856386286978</v>
      </c>
      <c r="O450">
        <f>-(N450/M450-1)</f>
        <v>-0.200327227260917</v>
      </c>
      <c r="P450" s="5">
        <f>LN(E450)</f>
        <v>4.70320392625946</v>
      </c>
      <c r="Q450" s="5">
        <f>LN(C450)</f>
        <v>2.10980948249987</v>
      </c>
    </row>
    <row r="451" spans="1:244">
      <c r="A451">
        <v>1986.11</v>
      </c>
      <c r="B451" s="5">
        <v>245.1</v>
      </c>
      <c r="C451" s="5">
        <v>8.26333</v>
      </c>
      <c r="D451" s="5">
        <v>14.6033</v>
      </c>
      <c r="E451" s="5">
        <v>110.4</v>
      </c>
      <c r="F451" s="5">
        <v>7.25</v>
      </c>
      <c r="G451" s="5">
        <f>B451*$E$733/E451</f>
        <v>487.116269021739</v>
      </c>
      <c r="H451" s="5">
        <f>C451*$E$733/E451</f>
        <v>16.4226947339674</v>
      </c>
      <c r="I451" s="5">
        <f>D451*$E$733/E451</f>
        <v>29.022868263587</v>
      </c>
      <c r="J451">
        <f>J450+1/12</f>
        <v>1986.8333333333</v>
      </c>
      <c r="K451" s="5">
        <f>LN(B451+C451)</f>
        <v>5.53482454549734</v>
      </c>
      <c r="L451">
        <f>$L$6+J451*$L$7</f>
        <v>5.69228635311163</v>
      </c>
      <c r="M451" s="5">
        <f>SUM(B451:C451)</f>
        <v>253.36333</v>
      </c>
      <c r="N451">
        <f>EXP(L451)</f>
        <v>296.570911909206</v>
      </c>
      <c r="O451">
        <f>-(N451/M451-1)</f>
        <v>-0.170536051563601</v>
      </c>
      <c r="P451" s="5">
        <f>LN(E451)</f>
        <v>4.704110133843</v>
      </c>
      <c r="Q451" s="5">
        <f>LN(C451)</f>
        <v>2.11182765399044</v>
      </c>
    </row>
    <row r="452" spans="1:244">
      <c r="A452">
        <v>1986.12</v>
      </c>
      <c r="B452" s="5">
        <v>248.6</v>
      </c>
      <c r="C452" s="5">
        <v>8.28</v>
      </c>
      <c r="D452" s="5">
        <v>14.48</v>
      </c>
      <c r="E452" s="5">
        <v>110.5</v>
      </c>
      <c r="F452" s="5">
        <v>7.11</v>
      </c>
      <c r="G452" s="5">
        <f>B452*$E$733/E452</f>
        <v>493.625109502262</v>
      </c>
      <c r="H452" s="5">
        <f>C452*$E$733/E452</f>
        <v>16.4409328506787</v>
      </c>
      <c r="I452" s="5">
        <f>D452*$E$733/E452</f>
        <v>28.7517762895928</v>
      </c>
      <c r="J452">
        <f>J451+1/12</f>
        <v>1986.91666666663</v>
      </c>
      <c r="K452" s="5">
        <f>LN(B452+C452)</f>
        <v>5.54860904978126</v>
      </c>
      <c r="L452">
        <f>$L$6+J452*$L$7</f>
        <v>5.69808429456759</v>
      </c>
      <c r="M452" s="5">
        <f>SUM(B452:C452)</f>
        <v>256.88</v>
      </c>
      <c r="N452">
        <f>EXP(L452)</f>
        <v>298.295407124246</v>
      </c>
      <c r="O452">
        <f>-(N452/M452-1)</f>
        <v>-0.161224724090025</v>
      </c>
      <c r="P452" s="5">
        <f>LN(E452)</f>
        <v>4.70501552095781</v>
      </c>
      <c r="Q452" s="5">
        <f>LN(C452)</f>
        <v>2.11384296839717</v>
      </c>
    </row>
    <row r="453" spans="1:244">
      <c r="A453">
        <v>1987.01</v>
      </c>
      <c r="B453" s="5">
        <v>264.5</v>
      </c>
      <c r="C453" s="5">
        <v>8.3</v>
      </c>
      <c r="D453" s="5">
        <v>14.6867</v>
      </c>
      <c r="E453" s="5">
        <v>111.2</v>
      </c>
      <c r="F453" s="5">
        <v>7.08</v>
      </c>
      <c r="G453" s="5">
        <f>B453*$E$733/E453</f>
        <v>521.890373201439</v>
      </c>
      <c r="H453" s="5">
        <f>C453*$E$733/E453</f>
        <v>16.3769001798561</v>
      </c>
      <c r="I453" s="5">
        <f>D453*$E$733/E453</f>
        <v>28.9786289001799</v>
      </c>
      <c r="J453">
        <f>J452+1/12</f>
        <v>1986.99999999997</v>
      </c>
      <c r="K453" s="5">
        <f>LN(B453+C453)</f>
        <v>5.60873892596931</v>
      </c>
      <c r="L453">
        <f>$L$6+J453*$L$7</f>
        <v>5.70388223602353</v>
      </c>
      <c r="M453" s="5">
        <f>SUM(B453:C453)</f>
        <v>272.8</v>
      </c>
      <c r="N453">
        <f>EXP(L453)</f>
        <v>300.029929903098</v>
      </c>
      <c r="O453">
        <f>-(N453/M453-1)</f>
        <v>-0.09981645858907</v>
      </c>
      <c r="P453" s="5">
        <f>LN(E453)</f>
        <v>4.71133038181648</v>
      </c>
      <c r="Q453" s="5">
        <f>LN(C453)</f>
        <v>2.11625551480255</v>
      </c>
    </row>
    <row r="454" spans="1:244">
      <c r="A454">
        <v>1987.02</v>
      </c>
      <c r="B454" s="5">
        <v>280.9</v>
      </c>
      <c r="C454" s="5">
        <v>8.32</v>
      </c>
      <c r="D454" s="5">
        <v>14.8933</v>
      </c>
      <c r="E454" s="5">
        <v>111.6</v>
      </c>
      <c r="F454" s="5">
        <v>7.25</v>
      </c>
      <c r="G454" s="5">
        <f>B454*$E$733/E454</f>
        <v>552.262991935484</v>
      </c>
      <c r="H454" s="5">
        <f>C454*$E$733/E454</f>
        <v>16.3575225806452</v>
      </c>
      <c r="I454" s="5">
        <f>D454*$E$733/E454</f>
        <v>29.2809484435484</v>
      </c>
      <c r="J454">
        <f>J453+1/12</f>
        <v>1987.0833333333</v>
      </c>
      <c r="K454" s="5">
        <f>LN(B454+C454)</f>
        <v>5.66718764418665</v>
      </c>
      <c r="L454">
        <f>$L$6+J454*$L$7</f>
        <v>5.7096801774795</v>
      </c>
      <c r="M454" s="5">
        <f>SUM(B454:C454)</f>
        <v>289.22</v>
      </c>
      <c r="N454">
        <f>EXP(L454)</f>
        <v>301.774538553879</v>
      </c>
      <c r="O454">
        <f>-(N454/M454-1)</f>
        <v>-0.043408265520638</v>
      </c>
      <c r="P454" s="5">
        <f>LN(E454)</f>
        <v>4.71492104994721</v>
      </c>
      <c r="Q454" s="5">
        <f>LN(C454)</f>
        <v>2.11866225483312</v>
      </c>
    </row>
    <row r="455" spans="1:244">
      <c r="A455">
        <v>1987.03</v>
      </c>
      <c r="B455" s="5">
        <v>292.5</v>
      </c>
      <c r="C455" s="5">
        <v>8.34</v>
      </c>
      <c r="D455" s="5">
        <v>15.1</v>
      </c>
      <c r="E455" s="5">
        <v>112.1</v>
      </c>
      <c r="F455" s="5">
        <v>7.25</v>
      </c>
      <c r="G455" s="5">
        <f>B455*$E$733/E455</f>
        <v>572.504170383586</v>
      </c>
      <c r="H455" s="5">
        <f>C455*$E$733/E455</f>
        <v>16.3237086529884</v>
      </c>
      <c r="I455" s="5">
        <f>D455*$E$733/E455</f>
        <v>29.5549161462979</v>
      </c>
      <c r="J455">
        <f>J454+1/12</f>
        <v>1987.16666666663</v>
      </c>
      <c r="K455" s="5">
        <f>LN(B455+C455)</f>
        <v>5.7065785619582</v>
      </c>
      <c r="L455">
        <f>$L$6+J455*$L$7</f>
        <v>5.71547811893544</v>
      </c>
      <c r="M455" s="5">
        <f>SUM(B455:C455)</f>
        <v>300.84</v>
      </c>
      <c r="N455">
        <f>EXP(L455)</f>
        <v>303.529291723717</v>
      </c>
      <c r="O455">
        <f>-(N455/M455-1)</f>
        <v>-0.00893927577355802</v>
      </c>
      <c r="P455" s="5">
        <f>LN(E455)</f>
        <v>4.71939133007811</v>
      </c>
      <c r="Q455" s="5">
        <f>LN(C455)</f>
        <v>2.12106321637066</v>
      </c>
    </row>
    <row r="456" spans="1:244">
      <c r="A456">
        <v>1987.04</v>
      </c>
      <c r="B456" s="5">
        <v>289.3</v>
      </c>
      <c r="C456" s="5">
        <v>8.4</v>
      </c>
      <c r="D456" s="5">
        <v>14.8733</v>
      </c>
      <c r="E456" s="5">
        <v>112.7</v>
      </c>
      <c r="F456" s="5">
        <v>8.02</v>
      </c>
      <c r="G456" s="5">
        <f>B456*$E$733/E456</f>
        <v>563.226284826974</v>
      </c>
      <c r="H456" s="5">
        <f>C456*$E$733/E456</f>
        <v>16.3536149068323</v>
      </c>
      <c r="I456" s="5">
        <f>D456*$E$733/E456</f>
        <v>28.9562167373558</v>
      </c>
      <c r="J456">
        <f>J455+1/12</f>
        <v>1987.24999999997</v>
      </c>
      <c r="K456" s="5">
        <f>LN(B456+C456)</f>
        <v>5.69608626802173</v>
      </c>
      <c r="L456">
        <f>$L$6+J456*$L$7</f>
        <v>5.7212760603914</v>
      </c>
      <c r="M456" s="5">
        <f>SUM(B456:C456)</f>
        <v>297.7</v>
      </c>
      <c r="N456">
        <f>EXP(L456)</f>
        <v>305.294248400798</v>
      </c>
      <c r="O456">
        <f>-(N456/M456-1)</f>
        <v>-0.0255097359784944</v>
      </c>
      <c r="P456" s="5">
        <f>LN(E456)</f>
        <v>4.72472942104573</v>
      </c>
      <c r="Q456" s="5">
        <f>LN(C456)</f>
        <v>2.12823170584927</v>
      </c>
    </row>
    <row r="457" spans="1:244">
      <c r="A457">
        <v>1987.05</v>
      </c>
      <c r="B457" s="5">
        <v>289.1</v>
      </c>
      <c r="C457" s="5">
        <v>8.46</v>
      </c>
      <c r="D457" s="5">
        <v>14.6467</v>
      </c>
      <c r="E457" s="5">
        <v>113.1</v>
      </c>
      <c r="F457" s="5">
        <v>8.61</v>
      </c>
      <c r="G457" s="5">
        <f>B457*$E$733/E457</f>
        <v>560.846331564987</v>
      </c>
      <c r="H457" s="5">
        <f>C457*$E$733/E457</f>
        <v>16.412175596817</v>
      </c>
      <c r="I457" s="5">
        <f>D457*$E$733/E457</f>
        <v>28.4142094933687</v>
      </c>
      <c r="J457">
        <f>J456+1/12</f>
        <v>1987.3333333333</v>
      </c>
      <c r="K457" s="5">
        <f>LN(B457+C457)</f>
        <v>5.69561588532314</v>
      </c>
      <c r="L457">
        <f>$L$6+J457*$L$7</f>
        <v>5.72707400184737</v>
      </c>
      <c r="M457" s="5">
        <f>SUM(B457:C457)</f>
        <v>297.56</v>
      </c>
      <c r="N457">
        <f>EXP(L457)</f>
        <v>307.069467916283</v>
      </c>
      <c r="O457">
        <f>-(N457/M457-1)</f>
        <v>-0.0319581526962052</v>
      </c>
      <c r="P457" s="5">
        <f>LN(E457)</f>
        <v>4.72827238312207</v>
      </c>
      <c r="Q457" s="5">
        <f>LN(C457)</f>
        <v>2.13534917361813</v>
      </c>
    </row>
    <row r="458" spans="1:244">
      <c r="A458">
        <v>1987.06</v>
      </c>
      <c r="B458" s="5">
        <v>301.4</v>
      </c>
      <c r="C458" s="5">
        <v>8.52</v>
      </c>
      <c r="D458" s="5">
        <v>14.42</v>
      </c>
      <c r="E458" s="5">
        <v>113.5</v>
      </c>
      <c r="F458" s="5">
        <v>8.4</v>
      </c>
      <c r="G458" s="5">
        <f>B458*$E$733/E458</f>
        <v>582.647360352423</v>
      </c>
      <c r="H458" s="5">
        <f>C458*$E$733/E458</f>
        <v>16.4703235242291</v>
      </c>
      <c r="I458" s="5">
        <f>D458*$E$733/E458</f>
        <v>27.8758292511013</v>
      </c>
      <c r="J458">
        <f>J457+1/12</f>
        <v>1987.41666666663</v>
      </c>
      <c r="K458" s="5">
        <f>LN(B458+C458)</f>
        <v>5.73631419965869</v>
      </c>
      <c r="L458">
        <f>$L$6+J458*$L$7</f>
        <v>5.73287194330331</v>
      </c>
      <c r="M458" s="5">
        <f>SUM(B458:C458)</f>
        <v>309.92</v>
      </c>
      <c r="N458">
        <f>EXP(L458)</f>
        <v>308.855009946332</v>
      </c>
      <c r="O458">
        <f>-(N458/M458-1)</f>
        <v>0.00343633858307935</v>
      </c>
      <c r="P458" s="5">
        <f>LN(E458)</f>
        <v>4.73180283692146</v>
      </c>
      <c r="Q458" s="5">
        <f>LN(C458)</f>
        <v>2.14241634084122</v>
      </c>
    </row>
    <row r="459" spans="1:244">
      <c r="A459">
        <v>1987.07</v>
      </c>
      <c r="B459" s="5">
        <v>310.1</v>
      </c>
      <c r="C459" s="5">
        <v>8.56667</v>
      </c>
      <c r="D459" s="5">
        <v>14.9</v>
      </c>
      <c r="E459" s="5">
        <v>113.8</v>
      </c>
      <c r="F459" s="5">
        <v>8.45</v>
      </c>
      <c r="G459" s="5">
        <f>B459*$E$733/E459</f>
        <v>597.885334797891</v>
      </c>
      <c r="H459" s="5">
        <f>C459*$E$733/E459</f>
        <v>16.5168860401582</v>
      </c>
      <c r="I459" s="5">
        <f>D459*$E$733/E459</f>
        <v>28.72780228471</v>
      </c>
      <c r="J459">
        <f>J458+1/12</f>
        <v>1987.49999999997</v>
      </c>
      <c r="K459" s="5">
        <f>LN(B459+C459)</f>
        <v>5.76414563484354</v>
      </c>
      <c r="L459">
        <f>$L$6+J459*$L$7</f>
        <v>5.73866988475928</v>
      </c>
      <c r="M459" s="5">
        <f>SUM(B459:C459)</f>
        <v>318.66667</v>
      </c>
      <c r="N459">
        <f>EXP(L459)</f>
        <v>310.650934514135</v>
      </c>
      <c r="O459">
        <f>-(N459/M459-1)</f>
        <v>0.025153981387086</v>
      </c>
      <c r="P459" s="5">
        <f>LN(E459)</f>
        <v>4.73444252169223</v>
      </c>
      <c r="Q459" s="5">
        <f>LN(C459)</f>
        <v>2.14787909233805</v>
      </c>
    </row>
    <row r="460" spans="1:244">
      <c r="A460">
        <v>1987.08</v>
      </c>
      <c r="B460" s="5">
        <v>329.4</v>
      </c>
      <c r="C460" s="5">
        <v>8.61333</v>
      </c>
      <c r="D460" s="5">
        <v>15.38</v>
      </c>
      <c r="E460" s="5">
        <v>114.4</v>
      </c>
      <c r="F460" s="5">
        <v>8.76</v>
      </c>
      <c r="G460" s="5">
        <f>B460*$E$733/E460</f>
        <v>631.765589160839</v>
      </c>
      <c r="H460" s="5">
        <f>C460*$E$733/E460</f>
        <v>16.5197495509615</v>
      </c>
      <c r="I460" s="5">
        <f>D460*$E$733/E460</f>
        <v>29.4977375874126</v>
      </c>
      <c r="J460">
        <f>J459+1/12</f>
        <v>1987.5833333333</v>
      </c>
      <c r="K460" s="5">
        <f>LN(B460+C460)</f>
        <v>5.82308533257519</v>
      </c>
      <c r="L460">
        <f>$L$6+J460*$L$7</f>
        <v>5.74446782621521</v>
      </c>
      <c r="M460" s="5">
        <f>SUM(B460:C460)</f>
        <v>338.01333</v>
      </c>
      <c r="N460">
        <f>EXP(L460)</f>
        <v>312.457301991869</v>
      </c>
      <c r="O460">
        <f>-(N460/M460-1)</f>
        <v>0.0756065685579047</v>
      </c>
      <c r="P460" s="5">
        <f>LN(E460)</f>
        <v>4.7397010789457</v>
      </c>
      <c r="Q460" s="5">
        <f>LN(C460)</f>
        <v>2.15331100324931</v>
      </c>
    </row>
    <row r="461" spans="1:244">
      <c r="A461">
        <v>1987.09</v>
      </c>
      <c r="B461" s="5">
        <v>318.7</v>
      </c>
      <c r="C461" s="5">
        <v>8.66</v>
      </c>
      <c r="D461" s="5">
        <v>15.86</v>
      </c>
      <c r="E461" s="5">
        <v>115</v>
      </c>
      <c r="F461" s="5">
        <v>9.42</v>
      </c>
      <c r="G461" s="5">
        <f>B461*$E$733/E461</f>
        <v>608.054658260869</v>
      </c>
      <c r="H461" s="5">
        <f>C461*$E$733/E461</f>
        <v>16.5226022608696</v>
      </c>
      <c r="I461" s="5">
        <f>D461*$E$733/E461</f>
        <v>30.2596387826087</v>
      </c>
      <c r="J461">
        <f>J460+1/12</f>
        <v>1987.66666666663</v>
      </c>
      <c r="K461" s="5">
        <f>LN(B461+C461)</f>
        <v>5.79106048276326</v>
      </c>
      <c r="L461">
        <f>$L$6+J461*$L$7</f>
        <v>5.75026576767118</v>
      </c>
      <c r="M461" s="5">
        <f>SUM(B461:C461)</f>
        <v>327.36</v>
      </c>
      <c r="N461">
        <f>EXP(L461)</f>
        <v>314.274173102797</v>
      </c>
      <c r="O461">
        <f>-(N461/M461-1)</f>
        <v>0.0399738113917495</v>
      </c>
      <c r="P461" s="5">
        <f>LN(E461)</f>
        <v>4.74493212836325</v>
      </c>
      <c r="Q461" s="5">
        <f>LN(C461)</f>
        <v>2.15871472257434</v>
      </c>
    </row>
    <row r="462" spans="1:244">
      <c r="A462">
        <v>1987.1</v>
      </c>
      <c r="B462" s="5">
        <v>280.2</v>
      </c>
      <c r="C462" s="5">
        <v>8.71</v>
      </c>
      <c r="D462" s="5">
        <v>16.4067</v>
      </c>
      <c r="E462" s="5">
        <v>115.3</v>
      </c>
      <c r="F462" s="5">
        <v>9.52</v>
      </c>
      <c r="G462" s="5">
        <f>B462*$E$733/E462</f>
        <v>533.208692107545</v>
      </c>
      <c r="H462" s="5">
        <f>C462*$E$733/E462</f>
        <v>16.5747598438855</v>
      </c>
      <c r="I462" s="5">
        <f>D462*$E$733/E462</f>
        <v>31.2212528508239</v>
      </c>
      <c r="J462">
        <f>J461+1/12</f>
        <v>1987.74999999997</v>
      </c>
      <c r="K462" s="5">
        <f>LN(B462+C462)</f>
        <v>5.66611522092644</v>
      </c>
      <c r="L462">
        <f>$L$6+J462*$L$7</f>
        <v>5.75606370912715</v>
      </c>
      <c r="M462" s="5">
        <f>SUM(B462:C462)</f>
        <v>288.91</v>
      </c>
      <c r="N462">
        <f>EXP(L462)</f>
        <v>316.101608923247</v>
      </c>
      <c r="O462">
        <f>-(N462/M462-1)</f>
        <v>-0.0941179222707662</v>
      </c>
      <c r="P462" s="5">
        <f>LN(E462)</f>
        <v>4.74753742727501</v>
      </c>
      <c r="Q462" s="5">
        <f>LN(C462)</f>
        <v>2.16447179086441</v>
      </c>
    </row>
    <row r="463" spans="1:244">
      <c r="A463">
        <v>1987.11</v>
      </c>
      <c r="B463" s="5">
        <v>245</v>
      </c>
      <c r="C463" s="5">
        <v>8.76</v>
      </c>
      <c r="D463" s="5">
        <v>16.9533</v>
      </c>
      <c r="E463" s="5">
        <v>115.4</v>
      </c>
      <c r="F463" s="5">
        <v>8.86</v>
      </c>
      <c r="G463" s="5">
        <f>B463*$E$733/E463</f>
        <v>465.820580589255</v>
      </c>
      <c r="H463" s="5">
        <f>C463*$E$733/E463</f>
        <v>16.6554623916811</v>
      </c>
      <c r="I463" s="5">
        <f>D463*$E$733/E463</f>
        <v>32.2334532608319</v>
      </c>
      <c r="J463">
        <f>J462+1/12</f>
        <v>1987.8333333333</v>
      </c>
      <c r="K463" s="5">
        <f>LN(B463+C463)</f>
        <v>5.53638893844648</v>
      </c>
      <c r="L463">
        <f>$L$6+J463*$L$7</f>
        <v>5.76186165058309</v>
      </c>
      <c r="M463" s="5">
        <f>SUM(B463:C463)</f>
        <v>253.76</v>
      </c>
      <c r="N463">
        <f>EXP(L463)</f>
        <v>317.939670884694</v>
      </c>
      <c r="O463">
        <f>-(N463/M463-1)</f>
        <v>-0.252914844280792</v>
      </c>
      <c r="P463" s="5">
        <f>LN(E463)</f>
        <v>4.748404354074</v>
      </c>
      <c r="Q463" s="5">
        <f>LN(C463)</f>
        <v>2.1701959049483</v>
      </c>
    </row>
    <row r="464" spans="1:244">
      <c r="A464">
        <v>1987.12</v>
      </c>
      <c r="B464" s="5">
        <v>241</v>
      </c>
      <c r="C464" s="5">
        <v>8.81</v>
      </c>
      <c r="D464" s="5">
        <v>17.5</v>
      </c>
      <c r="E464" s="5">
        <v>115.4</v>
      </c>
      <c r="F464" s="5">
        <v>8.99</v>
      </c>
      <c r="G464" s="5">
        <f>B464*$E$733/E464</f>
        <v>458.215346620451</v>
      </c>
      <c r="H464" s="5">
        <f>C464*$E$733/E464</f>
        <v>16.7505278162912</v>
      </c>
      <c r="I464" s="5">
        <f>D464*$E$733/E464</f>
        <v>33.2728986135182</v>
      </c>
      <c r="J464">
        <f>J463+1/12</f>
        <v>1987.91666666663</v>
      </c>
      <c r="K464" s="5">
        <f>LN(B464+C464)</f>
        <v>5.52070062891584</v>
      </c>
      <c r="L464">
        <f>$L$6+J464*$L$7</f>
        <v>5.76765959203905</v>
      </c>
      <c r="M464" s="5">
        <f>SUM(B464:C464)</f>
        <v>249.81</v>
      </c>
      <c r="N464">
        <f>EXP(L464)</f>
        <v>319.788420775849</v>
      </c>
      <c r="O464">
        <f>-(N464/M464-1)</f>
        <v>-0.280126579303668</v>
      </c>
      <c r="P464" s="5">
        <f>LN(E464)</f>
        <v>4.748404354074</v>
      </c>
      <c r="Q464" s="5">
        <f>LN(C464)</f>
        <v>2.17588743994809</v>
      </c>
    </row>
    <row r="465" spans="1:244">
      <c r="A465">
        <v>1988.01</v>
      </c>
      <c r="B465" s="5">
        <v>250.5</v>
      </c>
      <c r="C465" s="5">
        <v>8.85667</v>
      </c>
      <c r="D465" s="5">
        <v>17.8633</v>
      </c>
      <c r="E465" s="5">
        <v>115.7</v>
      </c>
      <c r="F465" s="5">
        <v>8.67</v>
      </c>
      <c r="G465" s="5">
        <f>B465*$E$733/E465</f>
        <v>475.04283059637</v>
      </c>
      <c r="H465" s="5">
        <f>C465*$E$733/E465</f>
        <v>16.7955991475367</v>
      </c>
      <c r="I465" s="5">
        <f>D465*$E$733/E465</f>
        <v>33.8755792247191</v>
      </c>
      <c r="J465">
        <f>J464+1/12</f>
        <v>1987.99999999997</v>
      </c>
      <c r="K465" s="5">
        <f>LN(B465+C465)</f>
        <v>5.55820421860821</v>
      </c>
      <c r="L465">
        <f>$L$6+J465*$L$7</f>
        <v>5.77345753349499</v>
      </c>
      <c r="M465" s="5">
        <f>SUM(B465:C465)</f>
        <v>259.35667</v>
      </c>
      <c r="N465">
        <f>EXP(L465)</f>
        <v>321.647920744677</v>
      </c>
      <c r="O465">
        <f>-(N465/M465-1)</f>
        <v>-0.240176012225471</v>
      </c>
      <c r="P465" s="5">
        <f>LN(E465)</f>
        <v>4.75100063419963</v>
      </c>
      <c r="Q465" s="5">
        <f>LN(C465)</f>
        <v>2.18117084746786</v>
      </c>
    </row>
    <row r="466" spans="1:244">
      <c r="A466">
        <v>1988.02</v>
      </c>
      <c r="B466" s="5">
        <v>258.1</v>
      </c>
      <c r="C466" s="5">
        <v>8.90333</v>
      </c>
      <c r="D466" s="5">
        <v>18.2267</v>
      </c>
      <c r="E466" s="5">
        <v>116</v>
      </c>
      <c r="F466" s="5">
        <v>8.21</v>
      </c>
      <c r="G466" s="5">
        <f>B466*$E$733/E466</f>
        <v>488.189475</v>
      </c>
      <c r="H466" s="5">
        <f>C466*$E$733/E466</f>
        <v>16.8404184364655</v>
      </c>
      <c r="I466" s="5">
        <f>D466*$E$733/E466</f>
        <v>34.4753316698276</v>
      </c>
      <c r="J466">
        <f>J465+1/12</f>
        <v>1988.0833333333</v>
      </c>
      <c r="K466" s="5">
        <f>LN(B466+C466)</f>
        <v>5.58726113023259</v>
      </c>
      <c r="L466">
        <f>$L$6+J466*$L$7</f>
        <v>5.77925547495096</v>
      </c>
      <c r="M466" s="5">
        <f>SUM(B466:C466)</f>
        <v>267.00333</v>
      </c>
      <c r="N466">
        <f>EXP(L466)</f>
        <v>323.518233300555</v>
      </c>
      <c r="O466">
        <f>-(N466/M466-1)</f>
        <v>-0.21166366464626</v>
      </c>
      <c r="P466" s="5">
        <f>LN(E466)</f>
        <v>4.75359019110636</v>
      </c>
      <c r="Q466" s="5">
        <f>LN(C466)</f>
        <v>2.18642536406208</v>
      </c>
    </row>
    <row r="467" spans="1:244">
      <c r="A467">
        <v>1988.03</v>
      </c>
      <c r="B467" s="5">
        <v>265.7</v>
      </c>
      <c r="C467" s="5">
        <v>8.95</v>
      </c>
      <c r="D467" s="5">
        <v>18.59</v>
      </c>
      <c r="E467" s="5">
        <v>116.5</v>
      </c>
      <c r="F467" s="5">
        <v>8.37</v>
      </c>
      <c r="G467" s="5">
        <f>B467*$E$733/E467</f>
        <v>500.407748497854</v>
      </c>
      <c r="H467" s="5">
        <f>C467*$E$733/E467</f>
        <v>16.8560381974249</v>
      </c>
      <c r="I467" s="5">
        <f>D467*$E$733/E467</f>
        <v>35.0115921888412</v>
      </c>
      <c r="J467">
        <f>J466+1/12</f>
        <v>1988.16666666663</v>
      </c>
      <c r="K467" s="5">
        <f>LN(B467+C467)</f>
        <v>5.61549755978863</v>
      </c>
      <c r="L467">
        <f>$L$6+J467*$L$7</f>
        <v>5.78505341640692</v>
      </c>
      <c r="M467" s="5">
        <f>SUM(B467:C467)</f>
        <v>274.65</v>
      </c>
      <c r="N467">
        <f>EXP(L467)</f>
        <v>325.399421316309</v>
      </c>
      <c r="O467">
        <f>-(N467/M467-1)</f>
        <v>-0.184778522906642</v>
      </c>
      <c r="P467" s="5">
        <f>LN(E467)</f>
        <v>4.75789127300576</v>
      </c>
      <c r="Q467" s="5">
        <f>LN(C467)</f>
        <v>2.19165353228676</v>
      </c>
    </row>
    <row r="468" spans="1:244">
      <c r="A468">
        <v>1988.04</v>
      </c>
      <c r="B468" s="5">
        <v>262.6</v>
      </c>
      <c r="C468" s="5">
        <v>9.04333</v>
      </c>
      <c r="D468" s="5">
        <v>19.6167</v>
      </c>
      <c r="E468" s="5">
        <v>117.1</v>
      </c>
      <c r="F468" s="5">
        <v>8.72</v>
      </c>
      <c r="G468" s="5">
        <f>B468*$E$733/E468</f>
        <v>492.03525704526</v>
      </c>
      <c r="H468" s="5">
        <f>C468*$E$733/E468</f>
        <v>16.9445437970111</v>
      </c>
      <c r="I468" s="5">
        <f>D468*$E$733/E468</f>
        <v>36.7559330802733</v>
      </c>
      <c r="J468">
        <f>J467+1/12</f>
        <v>1988.24999999997</v>
      </c>
      <c r="K468" s="5">
        <f>LN(B468+C468)</f>
        <v>5.60448991904249</v>
      </c>
      <c r="L468">
        <f>$L$6+J468*$L$7</f>
        <v>5.79085135786286</v>
      </c>
      <c r="M468" s="5">
        <f>SUM(B468:C468)</f>
        <v>271.64333</v>
      </c>
      <c r="N468">
        <f>EXP(L468)</f>
        <v>327.291548030361</v>
      </c>
      <c r="O468">
        <f>-(N468/M468-1)</f>
        <v>-0.204857664019803</v>
      </c>
      <c r="P468" s="5">
        <f>LN(E468)</f>
        <v>4.76302827060367</v>
      </c>
      <c r="Q468" s="5">
        <f>LN(C468)</f>
        <v>2.20202746940701</v>
      </c>
    </row>
    <row r="469" spans="1:244">
      <c r="A469">
        <v>1988.05</v>
      </c>
      <c r="B469" s="5">
        <v>256.1</v>
      </c>
      <c r="C469" s="5">
        <v>9.13667</v>
      </c>
      <c r="D469" s="5">
        <v>20.6433</v>
      </c>
      <c r="E469" s="5">
        <v>117.5</v>
      </c>
      <c r="F469" s="5">
        <v>9.09</v>
      </c>
      <c r="G469" s="5">
        <f>B469*$E$733/E469</f>
        <v>478.222613617021</v>
      </c>
      <c r="H469" s="5">
        <f>C469*$E$733/E469</f>
        <v>17.0611566074043</v>
      </c>
      <c r="I469" s="5">
        <f>D469*$E$733/E469</f>
        <v>38.5478050748936</v>
      </c>
      <c r="J469">
        <f>J468+1/12</f>
        <v>1988.3333333333</v>
      </c>
      <c r="K469" s="5">
        <f>LN(B469+C469)</f>
        <v>5.58062252175439</v>
      </c>
      <c r="L469">
        <f>$L$6+J469*$L$7</f>
        <v>5.79664929931883</v>
      </c>
      <c r="M469" s="5">
        <f>SUM(B469:C469)</f>
        <v>265.23667</v>
      </c>
      <c r="N469">
        <f>EXP(L469)</f>
        <v>329.194677048874</v>
      </c>
      <c r="O469">
        <f>-(N469/M469-1)</f>
        <v>-0.24113561314457</v>
      </c>
      <c r="P469" s="5">
        <f>LN(E469)</f>
        <v>4.76643833358421</v>
      </c>
      <c r="Q469" s="5">
        <f>LN(C469)</f>
        <v>2.21229598647687</v>
      </c>
    </row>
    <row r="470" spans="1:244">
      <c r="A470">
        <v>1988.06</v>
      </c>
      <c r="B470" s="5">
        <v>270.7</v>
      </c>
      <c r="C470" s="5">
        <v>9.23</v>
      </c>
      <c r="D470" s="5">
        <v>21.67</v>
      </c>
      <c r="E470" s="5">
        <v>118</v>
      </c>
      <c r="F470" s="5">
        <v>8.92</v>
      </c>
      <c r="G470" s="5">
        <f>B470*$E$733/E470</f>
        <v>503.343709322034</v>
      </c>
      <c r="H470" s="5">
        <f>C470*$E$733/E470</f>
        <v>17.1624027966102</v>
      </c>
      <c r="I470" s="5">
        <f>D470*$E$733/E470</f>
        <v>40.293528559322</v>
      </c>
      <c r="J470">
        <f>J469+1/12</f>
        <v>1988.41666666663</v>
      </c>
      <c r="K470" s="5">
        <f>LN(B470+C470)</f>
        <v>5.63453957191404</v>
      </c>
      <c r="L470">
        <f>$L$6+J470*$L$7</f>
        <v>5.80244724077477</v>
      </c>
      <c r="M470" s="5">
        <f>SUM(B470:C470)</f>
        <v>279.93</v>
      </c>
      <c r="N470">
        <f>EXP(L470)</f>
        <v>331.108872347833</v>
      </c>
      <c r="O470">
        <f>-(N470/M470-1)</f>
        <v>-0.182827393804998</v>
      </c>
      <c r="P470" s="5">
        <f>LN(E470)</f>
        <v>4.77068462446567</v>
      </c>
      <c r="Q470" s="5">
        <f>LN(C470)</f>
        <v>2.22245904851476</v>
      </c>
    </row>
    <row r="471" spans="1:244">
      <c r="A471">
        <v>1988.07</v>
      </c>
      <c r="B471" s="5">
        <v>269.1</v>
      </c>
      <c r="C471" s="5">
        <v>9.30667</v>
      </c>
      <c r="D471" s="5">
        <v>22.0233</v>
      </c>
      <c r="E471" s="5">
        <v>118.5</v>
      </c>
      <c r="F471" s="5">
        <v>9.06</v>
      </c>
      <c r="G471" s="5">
        <f>B471*$E$733/E471</f>
        <v>498.257384810127</v>
      </c>
      <c r="H471" s="5">
        <f>C471*$E$733/E471</f>
        <v>17.2319474377215</v>
      </c>
      <c r="I471" s="5">
        <f>D471*$E$733/E471</f>
        <v>40.7776732177215</v>
      </c>
      <c r="J471">
        <f>J470+1/12</f>
        <v>1988.49999999996</v>
      </c>
      <c r="K471" s="5">
        <f>LN(B471+C471)</f>
        <v>5.6290828865066</v>
      </c>
      <c r="L471">
        <f>$L$6+J471*$L$7</f>
        <v>5.80824518223073</v>
      </c>
      <c r="M471" s="5">
        <f>SUM(B471:C471)</f>
        <v>278.40667</v>
      </c>
      <c r="N471">
        <f>EXP(L471)</f>
        <v>333.034198275266</v>
      </c>
      <c r="O471">
        <f>-(N471/M471-1)</f>
        <v>-0.196214868973023</v>
      </c>
      <c r="P471" s="5">
        <f>LN(E471)</f>
        <v>4.77491296057519</v>
      </c>
      <c r="Q471" s="5">
        <f>LN(C471)</f>
        <v>2.23073134739219</v>
      </c>
    </row>
    <row r="472" spans="1:244">
      <c r="A472">
        <v>1988.08</v>
      </c>
      <c r="B472" s="5">
        <v>263.7</v>
      </c>
      <c r="C472" s="5">
        <v>9.38333</v>
      </c>
      <c r="D472" s="5">
        <v>22.3767</v>
      </c>
      <c r="E472" s="5">
        <v>119</v>
      </c>
      <c r="F472" s="5">
        <v>9.26</v>
      </c>
      <c r="G472" s="5">
        <f>B472*$E$733/E472</f>
        <v>486.207400840336</v>
      </c>
      <c r="H472" s="5">
        <f>C472*$E$733/E472</f>
        <v>17.3008892321849</v>
      </c>
      <c r="I472" s="5">
        <f>D472*$E$733/E472</f>
        <v>41.257933812605</v>
      </c>
      <c r="J472">
        <f>J471+1/12</f>
        <v>1988.5833333333</v>
      </c>
      <c r="K472" s="5">
        <f>LN(B472+C472)</f>
        <v>5.60977698670453</v>
      </c>
      <c r="L472">
        <f>$L$6+J472*$L$7</f>
        <v>5.8140431236867</v>
      </c>
      <c r="M472" s="5">
        <f>SUM(B472:C472)</f>
        <v>273.08333</v>
      </c>
      <c r="N472">
        <f>EXP(L472)</f>
        <v>334.970719553341</v>
      </c>
      <c r="O472">
        <f>-(N472/M472-1)</f>
        <v>-0.22662456017854</v>
      </c>
      <c r="P472" s="5">
        <f>LN(E472)</f>
        <v>4.77912349311153</v>
      </c>
      <c r="Q472" s="5">
        <f>LN(C472)</f>
        <v>2.23893471067774</v>
      </c>
    </row>
    <row r="473" spans="1:244">
      <c r="A473">
        <v>1988.09</v>
      </c>
      <c r="B473" s="5">
        <v>268</v>
      </c>
      <c r="C473" s="5">
        <v>9.46</v>
      </c>
      <c r="D473" s="5">
        <v>22.73</v>
      </c>
      <c r="E473" s="5">
        <v>119.8</v>
      </c>
      <c r="F473" s="5">
        <v>8.98</v>
      </c>
      <c r="G473" s="5">
        <f>B473*$E$733/E473</f>
        <v>490.835959933222</v>
      </c>
      <c r="H473" s="5">
        <f>C473*$E$733/E473</f>
        <v>17.3257767946578</v>
      </c>
      <c r="I473" s="5">
        <f>D473*$E$733/E473</f>
        <v>41.629482721202</v>
      </c>
      <c r="J473">
        <f>J472+1/12</f>
        <v>1988.66666666663</v>
      </c>
      <c r="K473" s="5">
        <f>LN(B473+C473)</f>
        <v>5.62567677865258</v>
      </c>
      <c r="L473">
        <f>$L$6+J473*$L$7</f>
        <v>5.81984106514264</v>
      </c>
      <c r="M473" s="5">
        <f>SUM(B473:C473)</f>
        <v>277.46</v>
      </c>
      <c r="N473">
        <f>EXP(L473)</f>
        <v>336.918501280573</v>
      </c>
      <c r="O473">
        <f>-(N473/M473-1)</f>
        <v>-0.214295758958313</v>
      </c>
      <c r="P473" s="5">
        <f>LN(E473)</f>
        <v>4.78582368568135</v>
      </c>
      <c r="Q473" s="5">
        <f>LN(C473)</f>
        <v>2.24707238306379</v>
      </c>
    </row>
    <row r="474" spans="1:244">
      <c r="A474">
        <v>1988.1</v>
      </c>
      <c r="B474" s="5">
        <v>277.4</v>
      </c>
      <c r="C474" s="5">
        <v>9.55</v>
      </c>
      <c r="D474" s="5">
        <v>23.0733</v>
      </c>
      <c r="E474" s="5">
        <v>120.2</v>
      </c>
      <c r="F474" s="5">
        <v>8.8</v>
      </c>
      <c r="G474" s="5">
        <f>B474*$E$733/E474</f>
        <v>506.361159733777</v>
      </c>
      <c r="H474" s="5">
        <f>C474*$E$733/E474</f>
        <v>17.4324047420965</v>
      </c>
      <c r="I474" s="5">
        <f>D474*$E$733/E474</f>
        <v>42.1176025482529</v>
      </c>
      <c r="J474">
        <f>J473+1/12</f>
        <v>1988.74999999996</v>
      </c>
      <c r="K474" s="5">
        <f>LN(B474+C474)</f>
        <v>5.65930798455437</v>
      </c>
      <c r="L474">
        <f>$L$6+J474*$L$7</f>
        <v>5.82563900659861</v>
      </c>
      <c r="M474" s="5">
        <f>SUM(B474:C474)</f>
        <v>286.95</v>
      </c>
      <c r="N474">
        <f>EXP(L474)</f>
        <v>338.87760893404</v>
      </c>
      <c r="O474">
        <f>-(N474/M474-1)</f>
        <v>-0.180963962132914</v>
      </c>
      <c r="P474" s="5">
        <f>LN(E474)</f>
        <v>4.78915702210111</v>
      </c>
      <c r="Q474" s="5">
        <f>LN(C474)</f>
        <v>2.25654115449264</v>
      </c>
    </row>
    <row r="475" spans="1:244">
      <c r="A475">
        <v>1988.11</v>
      </c>
      <c r="B475" s="5">
        <v>271</v>
      </c>
      <c r="C475" s="5">
        <v>9.64</v>
      </c>
      <c r="D475" s="5">
        <v>23.4167</v>
      </c>
      <c r="E475" s="5">
        <v>120.3</v>
      </c>
      <c r="F475" s="5">
        <v>8.96</v>
      </c>
      <c r="G475" s="5">
        <f>B475*$E$733/E475</f>
        <v>494.267506234414</v>
      </c>
      <c r="H475" s="5">
        <f>C475*$E$733/E475</f>
        <v>17.5820618453865</v>
      </c>
      <c r="I475" s="5">
        <f>D475*$E$733/E475</f>
        <v>42.7089074289277</v>
      </c>
      <c r="J475">
        <f>J474+1/12</f>
        <v>1988.8333333333</v>
      </c>
      <c r="K475" s="5">
        <f>LN(B475+C475)</f>
        <v>5.63707270918382</v>
      </c>
      <c r="L475">
        <f>$L$6+J475*$L$7</f>
        <v>5.83143694805455</v>
      </c>
      <c r="M475" s="5">
        <f>SUM(B475:C475)</f>
        <v>280.64</v>
      </c>
      <c r="N475">
        <f>EXP(L475)</f>
        <v>340.848108371513</v>
      </c>
      <c r="O475">
        <f>-(N475/M475-1)</f>
        <v>-0.214538584562119</v>
      </c>
      <c r="P475" s="5">
        <f>LN(E475)</f>
        <v>4.78998862298063</v>
      </c>
      <c r="Q475" s="5">
        <f>LN(C475)</f>
        <v>2.26592110862245</v>
      </c>
    </row>
    <row r="476" spans="1:244">
      <c r="A476">
        <v>1988.12</v>
      </c>
      <c r="B476" s="5">
        <v>276.5</v>
      </c>
      <c r="C476" s="5">
        <v>9.73</v>
      </c>
      <c r="D476" s="5">
        <v>23.76</v>
      </c>
      <c r="E476" s="5">
        <v>120.5</v>
      </c>
      <c r="F476" s="5">
        <v>9.11</v>
      </c>
      <c r="G476" s="5">
        <f>B476*$E$733/E476</f>
        <v>503.461755186722</v>
      </c>
      <c r="H476" s="5">
        <f>C476*$E$733/E476</f>
        <v>17.7167554356846</v>
      </c>
      <c r="I476" s="5">
        <f>D476*$E$733/E476</f>
        <v>43.2631150207469</v>
      </c>
      <c r="J476">
        <f>J475+1/12</f>
        <v>1988.91666666663</v>
      </c>
      <c r="K476" s="5">
        <f>LN(B476+C476)</f>
        <v>5.65679568343186</v>
      </c>
      <c r="L476">
        <f>$L$6+J476*$L$7</f>
        <v>5.83723488951051</v>
      </c>
      <c r="M476" s="5">
        <f>SUM(B476:C476)</f>
        <v>286.23</v>
      </c>
      <c r="N476">
        <f>EXP(L476)</f>
        <v>342.830065833754</v>
      </c>
      <c r="O476">
        <f>-(N476/M476-1)</f>
        <v>-0.197743303754863</v>
      </c>
      <c r="P476" s="5">
        <f>LN(E476)</f>
        <v>4.79164975293071</v>
      </c>
      <c r="Q476" s="5">
        <f>LN(C476)</f>
        <v>2.27521389619791</v>
      </c>
    </row>
    <row r="477" spans="1:244">
      <c r="A477">
        <v>1989.01</v>
      </c>
      <c r="B477" s="5">
        <v>285.4</v>
      </c>
      <c r="C477" s="5">
        <v>9.81333</v>
      </c>
      <c r="D477" s="5">
        <v>24.16</v>
      </c>
      <c r="E477" s="5">
        <v>121.1</v>
      </c>
      <c r="F477" s="5">
        <v>9.09</v>
      </c>
      <c r="G477" s="5">
        <f>B477*$E$733/E477</f>
        <v>517.09248059455</v>
      </c>
      <c r="H477" s="5">
        <f>C477*$E$733/E477</f>
        <v>17.7799549845582</v>
      </c>
      <c r="I477" s="5">
        <f>D477*$E$733/E477</f>
        <v>43.7734909991742</v>
      </c>
      <c r="J477">
        <f>J476+1/12</f>
        <v>1988.99999999996</v>
      </c>
      <c r="K477" s="5">
        <f>LN(B477+C477)</f>
        <v>5.68769824753338</v>
      </c>
      <c r="L477">
        <f>$L$6+J477*$L$7</f>
        <v>5.84303283096648</v>
      </c>
      <c r="M477" s="5">
        <f>SUM(B477:C477)</f>
        <v>295.21333</v>
      </c>
      <c r="N477">
        <f>EXP(L477)</f>
        <v>344.82354794667</v>
      </c>
      <c r="O477">
        <f>-(N477/M477-1)</f>
        <v>-0.168048705479086</v>
      </c>
      <c r="P477" s="5">
        <f>LN(E477)</f>
        <v>4.79661665055905</v>
      </c>
      <c r="Q477" s="5">
        <f>LN(C477)</f>
        <v>2.28374166551859</v>
      </c>
    </row>
    <row r="478" spans="1:244">
      <c r="A478">
        <v>1989.02</v>
      </c>
      <c r="B478" s="5">
        <v>294</v>
      </c>
      <c r="C478" s="5">
        <v>9.89667</v>
      </c>
      <c r="D478" s="5">
        <v>24.56</v>
      </c>
      <c r="E478" s="5">
        <v>121.6</v>
      </c>
      <c r="F478" s="5">
        <v>9.17</v>
      </c>
      <c r="G478" s="5">
        <f>B478*$E$733/E478</f>
        <v>530.483832236842</v>
      </c>
      <c r="H478" s="5">
        <f>C478*$E$733/E478</f>
        <v>17.8572225441612</v>
      </c>
      <c r="I478" s="5">
        <f>D478*$E$733/E478</f>
        <v>44.3152480263158</v>
      </c>
      <c r="J478">
        <f>J477+1/12</f>
        <v>1989.0833333333</v>
      </c>
      <c r="K478" s="5">
        <f>LN(B478+C478)</f>
        <v>5.71668774231089</v>
      </c>
      <c r="L478">
        <f>$L$6+J478*$L$7</f>
        <v>5.84883077242242</v>
      </c>
      <c r="M478" s="5">
        <f>SUM(B478:C478)</f>
        <v>303.89667</v>
      </c>
      <c r="N478">
        <f>EXP(L478)</f>
        <v>346.828621723583</v>
      </c>
      <c r="O478">
        <f>-(N478/M478-1)</f>
        <v>-0.141271543790141</v>
      </c>
      <c r="P478" s="5">
        <f>LN(E478)</f>
        <v>4.80073696953207</v>
      </c>
      <c r="Q478" s="5">
        <f>LN(C478)</f>
        <v>2.29219833692124</v>
      </c>
    </row>
    <row r="479" spans="1:244">
      <c r="A479">
        <v>1989.03</v>
      </c>
      <c r="B479" s="5">
        <v>292.7</v>
      </c>
      <c r="C479" s="5">
        <v>9.98</v>
      </c>
      <c r="D479" s="5">
        <v>24.96</v>
      </c>
      <c r="E479" s="5">
        <v>122.3</v>
      </c>
      <c r="F479" s="5">
        <v>9.36</v>
      </c>
      <c r="G479" s="5">
        <f>B479*$E$733/E479</f>
        <v>525.115287816844</v>
      </c>
      <c r="H479" s="5">
        <f>C479*$E$733/E479</f>
        <v>17.9045116925593</v>
      </c>
      <c r="I479" s="5">
        <f>D479*$E$733/E479</f>
        <v>44.7792196238757</v>
      </c>
      <c r="J479">
        <f>J478+1/12</f>
        <v>1989.16666666663</v>
      </c>
      <c r="K479" s="5">
        <f>LN(B479+C479)</f>
        <v>5.71267614182632</v>
      </c>
      <c r="L479">
        <f>$L$6+J479*$L$7</f>
        <v>5.85462871387838</v>
      </c>
      <c r="M479" s="5">
        <f>SUM(B479:C479)</f>
        <v>302.68</v>
      </c>
      <c r="N479">
        <f>EXP(L479)</f>
        <v>348.845354567512</v>
      </c>
      <c r="O479">
        <f>-(N479/M479-1)</f>
        <v>-0.152521985488013</v>
      </c>
      <c r="P479" s="5">
        <f>LN(E479)</f>
        <v>4.80647704269313</v>
      </c>
      <c r="Q479" s="5">
        <f>LN(C479)</f>
        <v>2.30058309032337</v>
      </c>
    </row>
    <row r="480" spans="1:244">
      <c r="A480">
        <v>1989.04</v>
      </c>
      <c r="B480" s="5">
        <v>302.3</v>
      </c>
      <c r="C480" s="5">
        <v>10.0867</v>
      </c>
      <c r="D480" s="5">
        <v>25.0467</v>
      </c>
      <c r="E480" s="5">
        <v>123.1</v>
      </c>
      <c r="F480" s="5">
        <v>9.18</v>
      </c>
      <c r="G480" s="5">
        <f>B480*$E$733/E480</f>
        <v>538.813528025995</v>
      </c>
      <c r="H480" s="5">
        <f>C480*$E$733/E480</f>
        <v>17.9783341486596</v>
      </c>
      <c r="I480" s="5">
        <f>D480*$E$733/E480</f>
        <v>44.6427416222583</v>
      </c>
      <c r="J480">
        <f>J479+1/12</f>
        <v>1989.24999999996</v>
      </c>
      <c r="K480" s="5">
        <f>LN(B480+C480)</f>
        <v>5.74424184343569</v>
      </c>
      <c r="L480">
        <f>$L$6+J480*$L$7</f>
        <v>5.86042665533432</v>
      </c>
      <c r="M480" s="5">
        <f>SUM(B480:C480)</f>
        <v>312.3867</v>
      </c>
      <c r="N480">
        <f>EXP(L480)</f>
        <v>350.873814273371</v>
      </c>
      <c r="O480">
        <f>-(N480/M480-1)</f>
        <v>-0.12320343431193</v>
      </c>
      <c r="P480" s="5">
        <f>LN(E480)</f>
        <v>4.81299703319041</v>
      </c>
      <c r="Q480" s="5">
        <f>LN(C480)</f>
        <v>2.3112177243793</v>
      </c>
    </row>
    <row r="481" spans="1:244">
      <c r="A481">
        <v>1989.05</v>
      </c>
      <c r="B481" s="5">
        <v>313.9</v>
      </c>
      <c r="C481" s="5">
        <v>10.1933</v>
      </c>
      <c r="D481" s="5">
        <v>25.1333</v>
      </c>
      <c r="E481" s="5">
        <v>123.8</v>
      </c>
      <c r="F481" s="5">
        <v>8.86</v>
      </c>
      <c r="G481" s="5">
        <f>B481*$E$733/E481</f>
        <v>556.325629240711</v>
      </c>
      <c r="H481" s="5">
        <f>C481*$E$733/E481</f>
        <v>18.0656069975767</v>
      </c>
      <c r="I481" s="5">
        <f>D481*$E$733/E481</f>
        <v>44.5438003739903</v>
      </c>
      <c r="J481">
        <f>J480+1/12</f>
        <v>1989.3333333333</v>
      </c>
      <c r="K481" s="5">
        <f>LN(B481+C481)</f>
        <v>5.78103143730192</v>
      </c>
      <c r="L481">
        <f>$L$6+J481*$L$7</f>
        <v>5.86622459679029</v>
      </c>
      <c r="M481" s="5">
        <f>SUM(B481:C481)</f>
        <v>324.0933</v>
      </c>
      <c r="N481">
        <f>EXP(L481)</f>
        <v>352.914069030326</v>
      </c>
      <c r="O481">
        <f>-(N481/M481-1)</f>
        <v>-0.0889273830416297</v>
      </c>
      <c r="P481" s="5">
        <f>LN(E481)</f>
        <v>4.8186673602505</v>
      </c>
      <c r="Q481" s="5">
        <f>LN(C481)</f>
        <v>2.32173064171628</v>
      </c>
    </row>
    <row r="482" spans="1:244">
      <c r="A482">
        <v>1989.06</v>
      </c>
      <c r="B482" s="5">
        <v>323.7</v>
      </c>
      <c r="C482" s="5">
        <v>10.3</v>
      </c>
      <c r="D482" s="5">
        <v>25.22</v>
      </c>
      <c r="E482" s="5">
        <v>124.1</v>
      </c>
      <c r="F482" s="5">
        <v>8.28</v>
      </c>
      <c r="G482" s="5">
        <f>B482*$E$733/E482</f>
        <v>572.307338436744</v>
      </c>
      <c r="H482" s="5">
        <f>C482*$E$733/E482</f>
        <v>18.2105825946817</v>
      </c>
      <c r="I482" s="5">
        <f>D482*$E$733/E482</f>
        <v>44.5894070910556</v>
      </c>
      <c r="J482">
        <f>J481+1/12</f>
        <v>1989.41666666663</v>
      </c>
      <c r="K482" s="5">
        <f>LN(B482+C482)</f>
        <v>5.8111409929767</v>
      </c>
      <c r="L482">
        <f>$L$6+J482*$L$7</f>
        <v>5.87202253824626</v>
      </c>
      <c r="M482" s="5">
        <f>SUM(B482:C482)</f>
        <v>334</v>
      </c>
      <c r="N482">
        <f>EXP(L482)</f>
        <v>354.966187424018</v>
      </c>
      <c r="O482">
        <f>-(N482/M482-1)</f>
        <v>-0.0627730162395763</v>
      </c>
      <c r="P482" s="5">
        <f>LN(E482)</f>
        <v>4.82108769221056</v>
      </c>
      <c r="Q482" s="5">
        <f>LN(C482)</f>
        <v>2.33214389523559</v>
      </c>
    </row>
    <row r="483" spans="1:244">
      <c r="A483">
        <v>1989.07</v>
      </c>
      <c r="B483" s="5">
        <v>331.9</v>
      </c>
      <c r="C483" s="5">
        <v>10.4233</v>
      </c>
      <c r="D483" s="5">
        <v>24.71</v>
      </c>
      <c r="E483" s="5">
        <v>124.4</v>
      </c>
      <c r="F483" s="5">
        <v>8.02</v>
      </c>
      <c r="G483" s="5">
        <f>B483*$E$733/E483</f>
        <v>585.389959003215</v>
      </c>
      <c r="H483" s="5">
        <f>C483*$E$733/E483</f>
        <v>18.3841372692926</v>
      </c>
      <c r="I483" s="5">
        <f>D483*$E$733/E483</f>
        <v>43.5823618167203</v>
      </c>
      <c r="J483">
        <f>J482+1/12</f>
        <v>1989.49999999996</v>
      </c>
      <c r="K483" s="5">
        <f>LN(B483+C483)</f>
        <v>5.83575561216492</v>
      </c>
      <c r="L483">
        <f>$L$6+J483*$L$7</f>
        <v>5.87782047970219</v>
      </c>
      <c r="M483" s="5">
        <f>SUM(B483:C483)</f>
        <v>342.3233</v>
      </c>
      <c r="N483">
        <f>EXP(L483)</f>
        <v>357.030238438901</v>
      </c>
      <c r="O483">
        <f>-(N483/M483-1)</f>
        <v>-0.0429621309414248</v>
      </c>
      <c r="P483" s="5">
        <f>LN(E483)</f>
        <v>4.82350218030508</v>
      </c>
      <c r="Q483" s="5">
        <f>LN(C483)</f>
        <v>2.34404368484322</v>
      </c>
    </row>
    <row r="484" spans="1:244">
      <c r="A484">
        <v>1989.08</v>
      </c>
      <c r="B484" s="5">
        <v>346.6</v>
      </c>
      <c r="C484" s="5">
        <v>10.5467</v>
      </c>
      <c r="D484" s="5">
        <v>24.2</v>
      </c>
      <c r="E484" s="5">
        <v>124.6</v>
      </c>
      <c r="F484" s="5">
        <v>8.11</v>
      </c>
      <c r="G484" s="5">
        <f>B484*$E$733/E484</f>
        <v>610.335895666132</v>
      </c>
      <c r="H484" s="5">
        <f>C484*$E$733/E484</f>
        <v>18.5719261131621</v>
      </c>
      <c r="I484" s="5">
        <f>D484*$E$733/E484</f>
        <v>42.6143354735152</v>
      </c>
      <c r="J484">
        <f>J483+1/12</f>
        <v>1989.5833333333</v>
      </c>
      <c r="K484" s="5">
        <f>LN(B484+C484)</f>
        <v>5.87814662174309</v>
      </c>
      <c r="L484">
        <f>$L$6+J484*$L$7</f>
        <v>5.88361842115816</v>
      </c>
      <c r="M484" s="5">
        <f>SUM(B484:C484)</f>
        <v>357.1467</v>
      </c>
      <c r="N484">
        <f>EXP(L484)</f>
        <v>359.106291460584</v>
      </c>
      <c r="O484">
        <f>-(N484/M484-1)</f>
        <v>-0.00548679705169852</v>
      </c>
      <c r="P484" s="5">
        <f>LN(E484)</f>
        <v>4.82510860635335</v>
      </c>
      <c r="Q484" s="5">
        <f>LN(C484)</f>
        <v>2.35581301478261</v>
      </c>
    </row>
    <row r="485" spans="1:244">
      <c r="A485">
        <v>1989.09</v>
      </c>
      <c r="B485" s="5">
        <v>347.3</v>
      </c>
      <c r="C485" s="5">
        <v>10.67</v>
      </c>
      <c r="D485" s="5">
        <v>23.69</v>
      </c>
      <c r="E485" s="5">
        <v>125</v>
      </c>
      <c r="F485" s="5">
        <v>8.19</v>
      </c>
      <c r="G485" s="5">
        <f>B485*$E$733/E485</f>
        <v>609.6115224</v>
      </c>
      <c r="H485" s="5">
        <f>C485*$E$733/E485</f>
        <v>18.72892296</v>
      </c>
      <c r="I485" s="5">
        <f>D485*$E$733/E485</f>
        <v>41.58277272</v>
      </c>
      <c r="J485">
        <f>J484+1/12</f>
        <v>1989.66666666663</v>
      </c>
      <c r="K485" s="5">
        <f>LN(B485+C485)</f>
        <v>5.8804491840067</v>
      </c>
      <c r="L485">
        <f>$L$6+J485*$L$7</f>
        <v>5.88941636261413</v>
      </c>
      <c r="M485" s="5">
        <f>SUM(B485:C485)</f>
        <v>357.97</v>
      </c>
      <c r="N485">
        <f>EXP(L485)</f>
        <v>361.194416278112</v>
      </c>
      <c r="O485">
        <f>-(N485/M485-1)</f>
        <v>-0.00900750419898855</v>
      </c>
      <c r="P485" s="5">
        <f>LN(E485)</f>
        <v>4.8283137373023</v>
      </c>
      <c r="Q485" s="5">
        <f>LN(C485)</f>
        <v>2.36743606531366</v>
      </c>
    </row>
    <row r="486" spans="1:244">
      <c r="A486">
        <v>1989.1</v>
      </c>
      <c r="B486" s="5">
        <v>347.4</v>
      </c>
      <c r="C486" s="5">
        <v>10.7967</v>
      </c>
      <c r="D486" s="5">
        <v>23.4267</v>
      </c>
      <c r="E486" s="5">
        <v>125.6</v>
      </c>
      <c r="F486" s="5">
        <v>8.01</v>
      </c>
      <c r="G486" s="5">
        <f>B486*$E$733/E486</f>
        <v>606.874055732484</v>
      </c>
      <c r="H486" s="5">
        <f>C486*$E$733/E486</f>
        <v>18.8607861759554</v>
      </c>
      <c r="I486" s="5">
        <f>D486*$E$733/E486</f>
        <v>40.9241693765924</v>
      </c>
      <c r="J486">
        <f>J485+1/12</f>
        <v>1989.74999999996</v>
      </c>
      <c r="K486" s="5">
        <f>LN(B486+C486)</f>
        <v>5.88108227685386</v>
      </c>
      <c r="L486">
        <f>$L$6+J486*$L$7</f>
        <v>5.89521430407007</v>
      </c>
      <c r="M486" s="5">
        <f>SUM(B486:C486)</f>
        <v>358.1967</v>
      </c>
      <c r="N486">
        <f>EXP(L486)</f>
        <v>363.294683086336</v>
      </c>
      <c r="O486">
        <f>-(N486/M486-1)</f>
        <v>-0.0142323563738478</v>
      </c>
      <c r="P486" s="5">
        <f>LN(E486)</f>
        <v>4.8331022540341</v>
      </c>
      <c r="Q486" s="5">
        <f>LN(C486)</f>
        <v>2.37924053188301</v>
      </c>
    </row>
    <row r="487" spans="1:244">
      <c r="A487">
        <v>1989.11</v>
      </c>
      <c r="B487" s="5">
        <v>340.2</v>
      </c>
      <c r="C487" s="5">
        <v>10.9233</v>
      </c>
      <c r="D487" s="5">
        <v>23.1633</v>
      </c>
      <c r="E487" s="5">
        <v>125.9</v>
      </c>
      <c r="F487" s="5">
        <v>7.87</v>
      </c>
      <c r="G487" s="5">
        <f>B487*$E$733/E487</f>
        <v>592.880239872915</v>
      </c>
      <c r="H487" s="5">
        <f>C487*$E$733/E487</f>
        <v>19.0364747918983</v>
      </c>
      <c r="I487" s="5">
        <f>D487*$E$733/E487</f>
        <v>40.3676156973789</v>
      </c>
      <c r="J487">
        <f>J486+1/12</f>
        <v>1989.8333333333</v>
      </c>
      <c r="K487" s="5">
        <f>LN(B487+C487)</f>
        <v>5.86113744383205</v>
      </c>
      <c r="L487">
        <f>$L$6+J487*$L$7</f>
        <v>5.90101224552603</v>
      </c>
      <c r="M487" s="5">
        <f>SUM(B487:C487)</f>
        <v>351.1233</v>
      </c>
      <c r="N487">
        <f>EXP(L487)</f>
        <v>365.407162488307</v>
      </c>
      <c r="O487">
        <f>-(N487/M487-1)</f>
        <v>-0.0406804746033855</v>
      </c>
      <c r="P487" s="5">
        <f>LN(E487)</f>
        <v>4.8354879410503</v>
      </c>
      <c r="Q487" s="5">
        <f>LN(C487)</f>
        <v>2.3908981224664</v>
      </c>
    </row>
    <row r="488" spans="1:244">
      <c r="A488">
        <v>1989.12</v>
      </c>
      <c r="B488" s="5">
        <v>348.6</v>
      </c>
      <c r="C488" s="5">
        <v>11.05</v>
      </c>
      <c r="D488" s="5">
        <v>22.9</v>
      </c>
      <c r="E488" s="5">
        <v>126.1</v>
      </c>
      <c r="F488" s="5">
        <v>7.84</v>
      </c>
      <c r="G488" s="5">
        <f>B488*$E$733/E488</f>
        <v>606.555706582078</v>
      </c>
      <c r="H488" s="5">
        <f>C488*$E$733/E488</f>
        <v>19.2267371134021</v>
      </c>
      <c r="I488" s="5">
        <f>D488*$E$733/E488</f>
        <v>39.8454551942902</v>
      </c>
      <c r="J488">
        <f>J487+1/12</f>
        <v>1989.91666666663</v>
      </c>
      <c r="K488" s="5">
        <f>LN(B488+C488)</f>
        <v>5.88513133631337</v>
      </c>
      <c r="L488">
        <f>$L$6+J488*$L$7</f>
        <v>5.90681018698197</v>
      </c>
      <c r="M488" s="5">
        <f>SUM(B488:C488)</f>
        <v>359.65</v>
      </c>
      <c r="N488">
        <f>EXP(L488)</f>
        <v>367.531925497574</v>
      </c>
      <c r="O488">
        <f>-(N488/M488-1)</f>
        <v>-0.0219155442724153</v>
      </c>
      <c r="P488" s="5">
        <f>LN(E488)</f>
        <v>4.83707524297087</v>
      </c>
      <c r="Q488" s="5">
        <f>LN(C488)</f>
        <v>2.40243042796376</v>
      </c>
    </row>
    <row r="489" spans="1:244">
      <c r="A489">
        <v>1990.01</v>
      </c>
      <c r="B489" s="5">
        <v>339.97</v>
      </c>
      <c r="C489" s="5">
        <v>11.14</v>
      </c>
      <c r="D489" s="5">
        <v>22.49</v>
      </c>
      <c r="E489" s="5">
        <v>127.4</v>
      </c>
      <c r="F489" s="5">
        <v>8.21</v>
      </c>
      <c r="G489" s="5">
        <f>B489*$E$733/E489</f>
        <v>585.503592386185</v>
      </c>
      <c r="H489" s="5">
        <f>C489*$E$733/E489</f>
        <v>19.1855458398744</v>
      </c>
      <c r="I489" s="5">
        <f>D489*$E$733/E489</f>
        <v>38.7327581632653</v>
      </c>
      <c r="J489">
        <f>J488+1/12</f>
        <v>1989.99999999996</v>
      </c>
      <c r="K489" s="5">
        <f>LN(B489+C489)</f>
        <v>5.86109956468277</v>
      </c>
      <c r="L489">
        <f>$L$6+J489*$L$7</f>
        <v>5.91260812843794</v>
      </c>
      <c r="M489" s="5">
        <f>SUM(B489:C489)</f>
        <v>351.11</v>
      </c>
      <c r="N489">
        <f>EXP(L489)</f>
        <v>369.669043540658</v>
      </c>
      <c r="O489">
        <f>-(N489/M489-1)</f>
        <v>-0.0528582026734015</v>
      </c>
      <c r="P489" s="5">
        <f>LN(E489)</f>
        <v>4.84733174313806</v>
      </c>
      <c r="Q489" s="5">
        <f>LN(C489)</f>
        <v>2.41054223449914</v>
      </c>
    </row>
    <row r="490" spans="1:244">
      <c r="A490">
        <v>1990.02</v>
      </c>
      <c r="B490" s="5">
        <v>330.45</v>
      </c>
      <c r="C490" s="5">
        <v>11.23</v>
      </c>
      <c r="D490" s="5">
        <v>22.08</v>
      </c>
      <c r="E490" s="5">
        <v>128</v>
      </c>
      <c r="F490" s="5">
        <v>8.47</v>
      </c>
      <c r="G490" s="5">
        <f>B490*$E$733/E490</f>
        <v>566.440351171875</v>
      </c>
      <c r="H490" s="5">
        <f>C490*$E$733/E490</f>
        <v>19.249886953125</v>
      </c>
      <c r="I490" s="5">
        <f>D490*$E$733/E490</f>
        <v>37.8483975</v>
      </c>
      <c r="J490">
        <f>J489+1/12</f>
        <v>1990.0833333333</v>
      </c>
      <c r="K490" s="5">
        <f>LN(B490+C490)</f>
        <v>5.83387462653321</v>
      </c>
      <c r="L490">
        <f>$L$6+J490*$L$7</f>
        <v>5.9184060698939</v>
      </c>
      <c r="M490" s="5">
        <f>SUM(B490:C490)</f>
        <v>341.68</v>
      </c>
      <c r="N490">
        <f>EXP(L490)</f>
        <v>371.818588459377</v>
      </c>
      <c r="O490">
        <f>-(N490/M490-1)</f>
        <v>-0.0882070605811782</v>
      </c>
      <c r="P490" s="5">
        <f>LN(E490)</f>
        <v>4.85203026391962</v>
      </c>
      <c r="Q490" s="5">
        <f>LN(C490)</f>
        <v>2.41858876875035</v>
      </c>
    </row>
    <row r="491" spans="1:244">
      <c r="A491">
        <v>1990.03</v>
      </c>
      <c r="B491" s="5">
        <v>338.46</v>
      </c>
      <c r="C491" s="5">
        <v>11.32</v>
      </c>
      <c r="D491" s="5">
        <v>21.67</v>
      </c>
      <c r="E491" s="5">
        <v>128.7</v>
      </c>
      <c r="F491" s="5">
        <v>8.59</v>
      </c>
      <c r="G491" s="5">
        <f>B491*$E$733/E491</f>
        <v>577.015128671329</v>
      </c>
      <c r="H491" s="5">
        <f>C491*$E$733/E491</f>
        <v>19.298620979021</v>
      </c>
      <c r="I491" s="5">
        <f>D491*$E$733/E491</f>
        <v>36.9435615384615</v>
      </c>
      <c r="J491">
        <f>J490+1/12</f>
        <v>1990.16666666663</v>
      </c>
      <c r="K491" s="5">
        <f>LN(B491+C491)</f>
        <v>5.85730438542105</v>
      </c>
      <c r="L491">
        <f>$L$6+J491*$L$7</f>
        <v>5.92420401134984</v>
      </c>
      <c r="M491" s="5">
        <f>SUM(B491:C491)</f>
        <v>349.78</v>
      </c>
      <c r="N491">
        <f>EXP(L491)</f>
        <v>373.980632513294</v>
      </c>
      <c r="O491">
        <f>-(N491/M491-1)</f>
        <v>-0.0691881540205095</v>
      </c>
      <c r="P491" s="5">
        <f>LN(E491)</f>
        <v>4.85748411460208</v>
      </c>
      <c r="Q491" s="5">
        <f>LN(C491)</f>
        <v>2.42657107277504</v>
      </c>
    </row>
    <row r="492" spans="1:244">
      <c r="A492">
        <v>1990.04</v>
      </c>
      <c r="B492" s="5">
        <v>338.18</v>
      </c>
      <c r="C492" s="5">
        <v>11.4367</v>
      </c>
      <c r="D492" s="5">
        <v>21.5333</v>
      </c>
      <c r="E492" s="5">
        <v>128.9</v>
      </c>
      <c r="F492" s="5">
        <v>8.79</v>
      </c>
      <c r="G492" s="5">
        <f>B492*$E$733/E492</f>
        <v>575.643227152832</v>
      </c>
      <c r="H492" s="5">
        <f>C492*$E$733/E492</f>
        <v>19.4673218285493</v>
      </c>
      <c r="I492" s="5">
        <f>D492*$E$733/E492</f>
        <v>36.6535522598914</v>
      </c>
      <c r="J492">
        <f>J491+1/12</f>
        <v>1990.24999999996</v>
      </c>
      <c r="K492" s="5">
        <f>LN(B492+C492)</f>
        <v>5.8568374115192</v>
      </c>
      <c r="L492">
        <f>$L$6+J492*$L$7</f>
        <v>5.93000195280581</v>
      </c>
      <c r="M492" s="5">
        <f>SUM(B492:C492)</f>
        <v>349.6167</v>
      </c>
      <c r="N492">
        <f>EXP(L492)</f>
        <v>376.155248382177</v>
      </c>
      <c r="O492">
        <f>-(N492/M492-1)</f>
        <v>-0.0759075535641649</v>
      </c>
      <c r="P492" s="5">
        <f>LN(E492)</f>
        <v>4.85903690994514</v>
      </c>
      <c r="Q492" s="5">
        <f>LN(C492)</f>
        <v>2.43682748280016</v>
      </c>
    </row>
    <row r="493" spans="1:244">
      <c r="A493">
        <v>1990.05</v>
      </c>
      <c r="B493" s="5">
        <v>350.25</v>
      </c>
      <c r="C493" s="5">
        <v>11.5533</v>
      </c>
      <c r="D493" s="5">
        <v>21.3967</v>
      </c>
      <c r="E493" s="5">
        <v>129.2</v>
      </c>
      <c r="F493" s="5">
        <v>8.76</v>
      </c>
      <c r="G493" s="5">
        <f>B493*$E$733/E493</f>
        <v>594.804200851393</v>
      </c>
      <c r="H493" s="5">
        <f>C493*$E$733/E493</f>
        <v>19.6201324017028</v>
      </c>
      <c r="I493" s="5">
        <f>D493*$E$733/E493</f>
        <v>36.3364655085139</v>
      </c>
      <c r="J493">
        <f>J492+1/12</f>
        <v>1990.3333333333</v>
      </c>
      <c r="K493" s="5">
        <f>LN(B493+C493)</f>
        <v>5.89110069398096</v>
      </c>
      <c r="L493">
        <f>$L$6+J493*$L$7</f>
        <v>5.93579989426175</v>
      </c>
      <c r="M493" s="5">
        <f>SUM(B493:C493)</f>
        <v>361.8033</v>
      </c>
      <c r="N493">
        <f>EXP(L493)</f>
        <v>378.342509168368</v>
      </c>
      <c r="O493">
        <f>-(N493/M493-1)</f>
        <v>-0.0457132623399734</v>
      </c>
      <c r="P493" s="5">
        <f>LN(E493)</f>
        <v>4.8613615913485</v>
      </c>
      <c r="Q493" s="5">
        <f>LN(C493)</f>
        <v>2.44697111044496</v>
      </c>
    </row>
    <row r="494" spans="1:244">
      <c r="A494">
        <v>1990.06</v>
      </c>
      <c r="B494" s="5">
        <v>360.39</v>
      </c>
      <c r="C494" s="5">
        <v>11.67</v>
      </c>
      <c r="D494" s="5">
        <v>21.26</v>
      </c>
      <c r="E494" s="5">
        <v>129.9</v>
      </c>
      <c r="F494" s="5">
        <v>8.48</v>
      </c>
      <c r="G494" s="5">
        <f>B494*$E$733/E494</f>
        <v>608.726176212471</v>
      </c>
      <c r="H494" s="5">
        <f>C494*$E$733/E494</f>
        <v>19.7115193995381</v>
      </c>
      <c r="I494" s="5">
        <f>D494*$E$733/E494</f>
        <v>35.9097602771363</v>
      </c>
      <c r="J494">
        <f>J493+1/12</f>
        <v>1990.41666666663</v>
      </c>
      <c r="K494" s="5">
        <f>LN(B494+C494)</f>
        <v>5.91905513158984</v>
      </c>
      <c r="L494">
        <f>$L$6+J494*$L$7</f>
        <v>5.94159783571772</v>
      </c>
      <c r="M494" s="5">
        <f>SUM(B494:C494)</f>
        <v>372.06</v>
      </c>
      <c r="N494">
        <f>EXP(L494)</f>
        <v>380.542488399328</v>
      </c>
      <c r="O494">
        <f>-(N494/M494-1)</f>
        <v>-0.0227987109587913</v>
      </c>
      <c r="P494" s="5">
        <f>LN(E494)</f>
        <v>4.86676492367655</v>
      </c>
      <c r="Q494" s="5">
        <f>LN(C494)</f>
        <v>2.45702144629846</v>
      </c>
    </row>
    <row r="495" spans="1:244">
      <c r="A495">
        <v>1990.07</v>
      </c>
      <c r="B495" s="5">
        <v>360.03</v>
      </c>
      <c r="C495" s="5">
        <v>11.7267</v>
      </c>
      <c r="D495" s="5">
        <v>21.42</v>
      </c>
      <c r="E495" s="5">
        <v>130.4</v>
      </c>
      <c r="F495" s="5">
        <v>8.47</v>
      </c>
      <c r="G495" s="5">
        <f>B495*$E$733/E495</f>
        <v>605.786367561349</v>
      </c>
      <c r="H495" s="5">
        <f>C495*$E$733/E495</f>
        <v>19.7313418228528</v>
      </c>
      <c r="I495" s="5">
        <f>D495*$E$733/E495</f>
        <v>36.0412854294479</v>
      </c>
      <c r="J495">
        <f>J494+1/12</f>
        <v>1990.49999999996</v>
      </c>
      <c r="K495" s="5">
        <f>LN(B495+C495)</f>
        <v>5.91823960804268</v>
      </c>
      <c r="L495">
        <f>$L$6+J495*$L$7</f>
        <v>5.94739577717368</v>
      </c>
      <c r="M495" s="5">
        <f>SUM(B495:C495)</f>
        <v>371.7567</v>
      </c>
      <c r="N495">
        <f>EXP(L495)</f>
        <v>382.75526003003</v>
      </c>
      <c r="O495">
        <f>-(N495/M495-1)</f>
        <v>-0.0295853713733465</v>
      </c>
      <c r="P495" s="5">
        <f>LN(E495)</f>
        <v>4.87060664949255</v>
      </c>
      <c r="Q495" s="5">
        <f>LN(C495)</f>
        <v>2.46186829316142</v>
      </c>
    </row>
    <row r="496" spans="1:244">
      <c r="A496">
        <v>1990.08</v>
      </c>
      <c r="B496" s="5">
        <v>330.75</v>
      </c>
      <c r="C496" s="5">
        <v>11.7833</v>
      </c>
      <c r="D496" s="5">
        <v>21.58</v>
      </c>
      <c r="E496" s="5">
        <v>131.6</v>
      </c>
      <c r="F496" s="5">
        <v>8.75</v>
      </c>
      <c r="G496" s="5">
        <f>B496*$E$733/E496</f>
        <v>551.445199468085</v>
      </c>
      <c r="H496" s="5">
        <f>C496*$E$733/E496</f>
        <v>19.6457875098784</v>
      </c>
      <c r="I496" s="5">
        <f>D496*$E$733/E496</f>
        <v>35.9794025835866</v>
      </c>
      <c r="J496">
        <f>J495+1/12</f>
        <v>1990.5833333333</v>
      </c>
      <c r="K496" s="5">
        <f>LN(B496+C496)</f>
        <v>5.83636887925348</v>
      </c>
      <c r="L496">
        <f>$L$6+J496*$L$7</f>
        <v>5.95319371862962</v>
      </c>
      <c r="M496" s="5">
        <f>SUM(B496:C496)</f>
        <v>342.5333</v>
      </c>
      <c r="N496">
        <f>EXP(L496)</f>
        <v>384.980898445479</v>
      </c>
      <c r="O496">
        <f>-(N496/M496-1)</f>
        <v>-0.123922545473619</v>
      </c>
      <c r="P496" s="5">
        <f>LN(E496)</f>
        <v>4.87976701889122</v>
      </c>
      <c r="Q496" s="5">
        <f>LN(C496)</f>
        <v>2.46668327481616</v>
      </c>
    </row>
    <row r="497" spans="1:244">
      <c r="A497">
        <v>1990.09</v>
      </c>
      <c r="B497" s="5">
        <v>315.41</v>
      </c>
      <c r="C497" s="5">
        <v>11.84</v>
      </c>
      <c r="D497" s="5">
        <v>21.74</v>
      </c>
      <c r="E497" s="5">
        <v>132.7</v>
      </c>
      <c r="F497" s="5">
        <v>8.89</v>
      </c>
      <c r="G497" s="5">
        <f>B497*$E$733/E497</f>
        <v>521.510350489827</v>
      </c>
      <c r="H497" s="5">
        <f>C497*$E$733/E497</f>
        <v>19.5766860587792</v>
      </c>
      <c r="I497" s="5">
        <f>D497*$E$733/E497</f>
        <v>35.9457056518463</v>
      </c>
      <c r="J497">
        <f>J496+1/12</f>
        <v>1990.66666666663</v>
      </c>
      <c r="K497" s="5">
        <f>LN(B497+C497)</f>
        <v>5.79072440479001</v>
      </c>
      <c r="L497">
        <f>$L$6+J497*$L$7</f>
        <v>5.95899166008559</v>
      </c>
      <c r="M497" s="5">
        <f>SUM(B497:C497)</f>
        <v>327.25</v>
      </c>
      <c r="N497">
        <f>EXP(L497)</f>
        <v>387.219478463246</v>
      </c>
      <c r="O497">
        <f>-(N497/M497-1)</f>
        <v>-0.183252798970959</v>
      </c>
      <c r="P497" s="5">
        <f>LN(E497)</f>
        <v>4.88809094133816</v>
      </c>
      <c r="Q497" s="5">
        <f>LN(C497)</f>
        <v>2.47148362945586</v>
      </c>
    </row>
    <row r="498" spans="1:244">
      <c r="A498">
        <v>1990.1</v>
      </c>
      <c r="B498" s="5">
        <v>307.12</v>
      </c>
      <c r="C498" s="5">
        <v>11.9267</v>
      </c>
      <c r="D498" s="5">
        <v>21.6067</v>
      </c>
      <c r="E498" s="5">
        <v>133.5</v>
      </c>
      <c r="F498" s="5">
        <v>8.72</v>
      </c>
      <c r="G498" s="5">
        <f>B498*$E$733/E498</f>
        <v>504.760346966292</v>
      </c>
      <c r="H498" s="5">
        <f>C498*$E$733/E498</f>
        <v>19.6018664696629</v>
      </c>
      <c r="I498" s="5">
        <f>D498*$E$733/E498</f>
        <v>35.5112183797753</v>
      </c>
      <c r="J498">
        <f>J497+1/12</f>
        <v>1990.74999999996</v>
      </c>
      <c r="K498" s="5">
        <f>LN(B498+C498)</f>
        <v>5.76533748705447</v>
      </c>
      <c r="L498">
        <f>$L$6+J498*$L$7</f>
        <v>5.96478960154153</v>
      </c>
      <c r="M498" s="5">
        <f>SUM(B498:C498)</f>
        <v>319.0467</v>
      </c>
      <c r="N498">
        <f>EXP(L498)</f>
        <v>389.471075335907</v>
      </c>
      <c r="O498">
        <f>-(N498/M498-1)</f>
        <v>-0.220733752569474</v>
      </c>
      <c r="P498" s="5">
        <f>LN(E498)</f>
        <v>4.8941014778403</v>
      </c>
      <c r="Q498" s="5">
        <f>LN(C498)</f>
        <v>2.47877958426602</v>
      </c>
    </row>
    <row r="499" spans="1:244">
      <c r="A499">
        <v>1990.11</v>
      </c>
      <c r="B499" s="5">
        <v>315.29</v>
      </c>
      <c r="C499" s="5">
        <v>12.0133</v>
      </c>
      <c r="D499" s="5">
        <v>21.4733</v>
      </c>
      <c r="E499" s="5">
        <v>133.8</v>
      </c>
      <c r="F499" s="5">
        <v>8.39</v>
      </c>
      <c r="G499" s="5">
        <f>B499*$E$733/E499</f>
        <v>517.026115022421</v>
      </c>
      <c r="H499" s="5">
        <f>C499*$E$733/E499</f>
        <v>19.6999265044843</v>
      </c>
      <c r="I499" s="5">
        <f>D499*$E$733/E499</f>
        <v>35.2128417511211</v>
      </c>
      <c r="J499">
        <f>J498+1/12</f>
        <v>1990.8333333333</v>
      </c>
      <c r="K499" s="5">
        <f>LN(B499+C499)</f>
        <v>5.79088726394943</v>
      </c>
      <c r="L499">
        <f>$L$6+J499*$L$7</f>
        <v>5.97058754299749</v>
      </c>
      <c r="M499" s="5">
        <f>SUM(B499:C499)</f>
        <v>327.3033</v>
      </c>
      <c r="N499">
        <f>EXP(L499)</f>
        <v>391.735764753657</v>
      </c>
      <c r="O499">
        <f>-(N499/M499-1)</f>
        <v>-0.196858585763287</v>
      </c>
      <c r="P499" s="5">
        <f>LN(E499)</f>
        <v>4.89634614769413</v>
      </c>
      <c r="Q499" s="5">
        <f>LN(C499)</f>
        <v>2.48601436937339</v>
      </c>
    </row>
    <row r="500" spans="1:244">
      <c r="A500">
        <v>1990.12</v>
      </c>
      <c r="B500" s="5">
        <v>328.75</v>
      </c>
      <c r="C500" s="5">
        <v>12.1</v>
      </c>
      <c r="D500" s="5">
        <v>21.34</v>
      </c>
      <c r="E500" s="5">
        <v>133.8</v>
      </c>
      <c r="F500" s="5">
        <v>8.08</v>
      </c>
      <c r="G500" s="5">
        <f>B500*$E$733/E500</f>
        <v>539.098402466368</v>
      </c>
      <c r="H500" s="5">
        <f>C500*$E$733/E500</f>
        <v>19.842100896861</v>
      </c>
      <c r="I500" s="5">
        <f>D500*$E$733/E500</f>
        <v>34.9942506726457</v>
      </c>
      <c r="J500">
        <f>J499+1/12</f>
        <v>1990.91666666663</v>
      </c>
      <c r="K500" s="5">
        <f>LN(B500+C500)</f>
        <v>5.83144249780879</v>
      </c>
      <c r="L500">
        <f>$L$6+J500*$L$7</f>
        <v>5.97638548445346</v>
      </c>
      <c r="M500" s="5">
        <f>SUM(B500:C500)</f>
        <v>340.85</v>
      </c>
      <c r="N500">
        <f>EXP(L500)</f>
        <v>394.013622846782</v>
      </c>
      <c r="O500">
        <f>-(N500/M500-1)</f>
        <v>-0.155973662452051</v>
      </c>
      <c r="P500" s="5">
        <f>LN(E500)</f>
        <v>4.89634614769413</v>
      </c>
      <c r="Q500" s="5">
        <f>LN(C500)</f>
        <v>2.4932054526027</v>
      </c>
    </row>
    <row r="501" spans="1:244">
      <c r="A501">
        <v>1991.01</v>
      </c>
      <c r="B501" s="5">
        <v>325.49</v>
      </c>
      <c r="C501" s="5">
        <v>12.1067</v>
      </c>
      <c r="D501" s="5">
        <v>21.1833</v>
      </c>
      <c r="E501" s="5">
        <v>134.6</v>
      </c>
      <c r="F501" s="5">
        <v>8.09</v>
      </c>
      <c r="G501" s="5">
        <f>B501*$E$733/E501</f>
        <v>530.580136627043</v>
      </c>
      <c r="H501" s="5">
        <f>C501*$E$733/E501</f>
        <v>19.735090294948</v>
      </c>
      <c r="I501" s="5">
        <f>D501*$E$733/E501</f>
        <v>34.530824935364</v>
      </c>
      <c r="J501">
        <f>J500+1/12</f>
        <v>1990.99999999996</v>
      </c>
      <c r="K501" s="5">
        <f>LN(B501+C501)</f>
        <v>5.82185198779251</v>
      </c>
      <c r="L501">
        <f>$L$6+J501*$L$7</f>
        <v>5.9821834259094</v>
      </c>
      <c r="M501" s="5">
        <f>SUM(B501:C501)</f>
        <v>337.5967</v>
      </c>
      <c r="N501">
        <f>EXP(L501)</f>
        <v>396.304726188247</v>
      </c>
      <c r="O501">
        <f>-(N501/M501-1)</f>
        <v>-0.173899881687963</v>
      </c>
      <c r="P501" s="5">
        <f>LN(E501)</f>
        <v>4.90230741721063</v>
      </c>
      <c r="Q501" s="5">
        <f>LN(C501)</f>
        <v>2.49375901836516</v>
      </c>
    </row>
    <row r="502" spans="1:244">
      <c r="A502">
        <v>1991.02</v>
      </c>
      <c r="B502" s="5">
        <v>362.26</v>
      </c>
      <c r="C502" s="5">
        <v>12.1133</v>
      </c>
      <c r="D502" s="5">
        <v>21.0267</v>
      </c>
      <c r="E502" s="5">
        <v>134.8</v>
      </c>
      <c r="F502" s="5">
        <v>7.85</v>
      </c>
      <c r="G502" s="5">
        <f>B502*$E$733/E502</f>
        <v>589.642647329377</v>
      </c>
      <c r="H502" s="5">
        <f>C502*$E$733/E502</f>
        <v>19.7165524206231</v>
      </c>
      <c r="I502" s="5">
        <f>D502*$E$733/E502</f>
        <v>34.2246978761128</v>
      </c>
      <c r="J502">
        <f>J501+1/12</f>
        <v>1991.0833333333</v>
      </c>
      <c r="K502" s="5">
        <f>LN(B502+C502)</f>
        <v>5.9252534279579</v>
      </c>
      <c r="L502">
        <f>$L$6+J502*$L$7</f>
        <v>5.98798136736536</v>
      </c>
      <c r="M502" s="5">
        <f>SUM(B502:C502)</f>
        <v>374.3733</v>
      </c>
      <c r="N502">
        <f>EXP(L502)</f>
        <v>398.609151796307</v>
      </c>
      <c r="O502">
        <f>-(N502/M502-1)</f>
        <v>-0.06473712680981</v>
      </c>
      <c r="P502" s="5">
        <f>LN(E502)</f>
        <v>4.90379219847821</v>
      </c>
      <c r="Q502" s="5">
        <f>LN(C502)</f>
        <v>2.49430402250747</v>
      </c>
    </row>
    <row r="503" spans="1:244">
      <c r="A503">
        <v>1991.03</v>
      </c>
      <c r="B503" s="5">
        <v>372.28</v>
      </c>
      <c r="C503" s="5">
        <v>12.12</v>
      </c>
      <c r="D503" s="5">
        <v>20.87</v>
      </c>
      <c r="E503" s="5">
        <v>135</v>
      </c>
      <c r="F503" s="5">
        <v>8.11</v>
      </c>
      <c r="G503" s="5">
        <f>B503*$E$733/E503</f>
        <v>605.054274666667</v>
      </c>
      <c r="H503" s="5">
        <f>C503*$E$733/E503</f>
        <v>19.698232</v>
      </c>
      <c r="I503" s="5">
        <f>D503*$E$733/E503</f>
        <v>33.9193153333333</v>
      </c>
      <c r="J503">
        <f>J502+1/12</f>
        <v>1991.16666666663</v>
      </c>
      <c r="K503" s="5">
        <f>LN(B503+C503)</f>
        <v>5.95168367709614</v>
      </c>
      <c r="L503">
        <f>$L$6+J503*$L$7</f>
        <v>5.9937793088213</v>
      </c>
      <c r="M503" s="5">
        <f>SUM(B503:C503)</f>
        <v>384.4</v>
      </c>
      <c r="N503">
        <f>EXP(L503)</f>
        <v>400.926977137017</v>
      </c>
      <c r="O503">
        <f>-(N503/M503-1)</f>
        <v>-0.0429942173179412</v>
      </c>
      <c r="P503" s="5">
        <f>LN(E503)</f>
        <v>4.90527477843843</v>
      </c>
      <c r="Q503" s="5">
        <f>LN(C503)</f>
        <v>2.49485698064117</v>
      </c>
    </row>
    <row r="504" spans="1:244">
      <c r="A504">
        <v>1991.04</v>
      </c>
      <c r="B504" s="5">
        <v>379.68</v>
      </c>
      <c r="C504" s="5">
        <v>12.13</v>
      </c>
      <c r="D504" s="5">
        <v>20.3633</v>
      </c>
      <c r="E504" s="5">
        <v>135.2</v>
      </c>
      <c r="F504" s="5">
        <v>8.04</v>
      </c>
      <c r="G504" s="5">
        <f>B504*$E$733/E504</f>
        <v>616.16840591716</v>
      </c>
      <c r="H504" s="5">
        <f>C504*$E$733/E504</f>
        <v>19.6853212278107</v>
      </c>
      <c r="I504" s="5">
        <f>D504*$E$733/E504</f>
        <v>33.0468344400888</v>
      </c>
      <c r="J504">
        <f>J503+1/12</f>
        <v>1991.24999999996</v>
      </c>
      <c r="K504" s="5">
        <f>LN(B504+C504)</f>
        <v>5.97077702841086</v>
      </c>
      <c r="L504">
        <f>$L$6+J504*$L$7</f>
        <v>5.99957725027727</v>
      </c>
      <c r="M504" s="5">
        <f>SUM(B504:C504)</f>
        <v>391.81</v>
      </c>
      <c r="N504">
        <f>EXP(L504)</f>
        <v>403.258280126923</v>
      </c>
      <c r="O504">
        <f>-(N504/M504-1)</f>
        <v>-0.0292189584924405</v>
      </c>
      <c r="P504" s="5">
        <f>LN(E504)</f>
        <v>4.90675516360886</v>
      </c>
      <c r="Q504" s="5">
        <f>LN(C504)</f>
        <v>2.49568172295596</v>
      </c>
    </row>
    <row r="505" spans="1:244">
      <c r="A505">
        <v>1991.05</v>
      </c>
      <c r="B505" s="5">
        <v>377.99</v>
      </c>
      <c r="C505" s="5">
        <v>12.14</v>
      </c>
      <c r="D505" s="5">
        <v>19.8567</v>
      </c>
      <c r="E505" s="5">
        <v>135.6</v>
      </c>
      <c r="F505" s="5">
        <v>8.07</v>
      </c>
      <c r="G505" s="5">
        <f>B505*$E$733/E505</f>
        <v>611.616252876106</v>
      </c>
      <c r="H505" s="5">
        <f>C505*$E$733/E505</f>
        <v>19.6434331858407</v>
      </c>
      <c r="I505" s="5">
        <f>D505*$E$733/E505</f>
        <v>32.1296342455752</v>
      </c>
      <c r="J505">
        <f>J504+1/12</f>
        <v>1991.3333333333</v>
      </c>
      <c r="K505" s="5">
        <f>LN(B505+C505)</f>
        <v>5.96648001691381</v>
      </c>
      <c r="L505">
        <f>$L$6+J505*$L$7</f>
        <v>6.00537519173324</v>
      </c>
      <c r="M505" s="5">
        <f>SUM(B505:C505)</f>
        <v>390.13</v>
      </c>
      <c r="N505">
        <f>EXP(L505)</f>
        <v>405.603139135608</v>
      </c>
      <c r="O505">
        <f>-(N505/M505-1)</f>
        <v>-0.0396614952339165</v>
      </c>
      <c r="P505" s="5">
        <f>LN(E505)</f>
        <v>4.90970937550629</v>
      </c>
      <c r="Q505" s="5">
        <f>LN(C505)</f>
        <v>2.49650578563135</v>
      </c>
    </row>
    <row r="506" spans="1:244">
      <c r="A506">
        <v>1991.06</v>
      </c>
      <c r="B506" s="5">
        <v>378.29</v>
      </c>
      <c r="C506" s="5">
        <v>12.15</v>
      </c>
      <c r="D506" s="5">
        <v>19.35</v>
      </c>
      <c r="E506" s="5">
        <v>136</v>
      </c>
      <c r="F506" s="5">
        <v>8.28</v>
      </c>
      <c r="G506" s="5">
        <f>B506*$E$733/E506</f>
        <v>610.301376397059</v>
      </c>
      <c r="H506" s="5">
        <f>C506*$E$733/E506</f>
        <v>19.6017915441176</v>
      </c>
      <c r="I506" s="5">
        <f>D506*$E$733/E506</f>
        <v>31.2176680147059</v>
      </c>
      <c r="J506">
        <f>J505+1/12</f>
        <v>1991.41666666663</v>
      </c>
      <c r="K506" s="5">
        <f>LN(B506+C506)</f>
        <v>5.96727430830676</v>
      </c>
      <c r="L506">
        <f>$L$6+J506*$L$7</f>
        <v>6.01117313318917</v>
      </c>
      <c r="M506" s="5">
        <f>SUM(B506:C506)</f>
        <v>390.44</v>
      </c>
      <c r="N506">
        <f>EXP(L506)</f>
        <v>407.961632988354</v>
      </c>
      <c r="O506">
        <f>-(N506/M506-1)</f>
        <v>-0.0448766340240594</v>
      </c>
      <c r="P506" s="5">
        <f>LN(E506)</f>
        <v>4.91265488573605</v>
      </c>
      <c r="Q506" s="5">
        <f>LN(C506)</f>
        <v>2.49732916978656</v>
      </c>
    </row>
    <row r="507" spans="1:244">
      <c r="A507">
        <v>1991.07</v>
      </c>
      <c r="B507" s="5">
        <v>380.23</v>
      </c>
      <c r="C507" s="5">
        <v>12.1933</v>
      </c>
      <c r="D507" s="5">
        <v>18.84</v>
      </c>
      <c r="E507" s="5">
        <v>136.2</v>
      </c>
      <c r="F507" s="5">
        <v>8.27</v>
      </c>
      <c r="G507" s="5">
        <f>B507*$E$733/E507</f>
        <v>612.530429735683</v>
      </c>
      <c r="H507" s="5">
        <f>C507*$E$733/E507</f>
        <v>19.6427617202643</v>
      </c>
      <c r="I507" s="5">
        <f>D507*$E$733/E507</f>
        <v>30.3502440528634</v>
      </c>
      <c r="J507">
        <f>J506+1/12</f>
        <v>1991.49999999996</v>
      </c>
      <c r="K507" s="5">
        <f>LN(B507+C507)</f>
        <v>5.97234110411392</v>
      </c>
      <c r="L507">
        <f>$L$6+J507*$L$7</f>
        <v>6.01697107464514</v>
      </c>
      <c r="M507" s="5">
        <f>SUM(B507:C507)</f>
        <v>392.4233</v>
      </c>
      <c r="N507">
        <f>EXP(L507)</f>
        <v>410.333840968831</v>
      </c>
      <c r="O507">
        <f>-(N507/M507-1)</f>
        <v>-0.0456408703785698</v>
      </c>
      <c r="P507" s="5">
        <f>LN(E507)</f>
        <v>4.91412439371541</v>
      </c>
      <c r="Q507" s="5">
        <f>LN(C507)</f>
        <v>2.50088662055659</v>
      </c>
    </row>
    <row r="508" spans="1:244">
      <c r="A508">
        <v>1991.08</v>
      </c>
      <c r="B508" s="5">
        <v>389.4</v>
      </c>
      <c r="C508" s="5">
        <v>12.2367</v>
      </c>
      <c r="D508" s="5">
        <v>18.33</v>
      </c>
      <c r="E508" s="5">
        <v>136.6</v>
      </c>
      <c r="F508" s="5">
        <v>7.9</v>
      </c>
      <c r="G508" s="5">
        <f>B508*$E$733/E508</f>
        <v>625.465910688141</v>
      </c>
      <c r="H508" s="5">
        <f>C508*$E$733/E508</f>
        <v>19.6549530285505</v>
      </c>
      <c r="I508" s="5">
        <f>D508*$E$733/E508</f>
        <v>29.4421934846266</v>
      </c>
      <c r="J508">
        <f>J507+1/12</f>
        <v>1991.5833333333</v>
      </c>
      <c r="K508" s="5">
        <f>LN(B508+C508)</f>
        <v>5.99554794866437</v>
      </c>
      <c r="L508">
        <f>$L$6+J508*$L$7</f>
        <v>6.02276901610108</v>
      </c>
      <c r="M508" s="5">
        <f>SUM(B508:C508)</f>
        <v>401.6367</v>
      </c>
      <c r="N508">
        <f>EXP(L508)</f>
        <v>412.719842821679</v>
      </c>
      <c r="O508">
        <f>-(N508/M508-1)</f>
        <v>-0.0275949454362086</v>
      </c>
      <c r="P508" s="5">
        <f>LN(E508)</f>
        <v>4.91705694713669</v>
      </c>
      <c r="Q508" s="5">
        <f>LN(C508)</f>
        <v>2.50443963289031</v>
      </c>
    </row>
    <row r="509" spans="1:244">
      <c r="A509">
        <v>1991.09</v>
      </c>
      <c r="B509" s="5">
        <v>387.2</v>
      </c>
      <c r="C509" s="5">
        <v>12.28</v>
      </c>
      <c r="D509" s="5">
        <v>17.82</v>
      </c>
      <c r="E509" s="5">
        <v>137.2</v>
      </c>
      <c r="F509" s="5">
        <v>7.65</v>
      </c>
      <c r="G509" s="5">
        <f>B509*$E$733/E509</f>
        <v>619.21238483965</v>
      </c>
      <c r="H509" s="5">
        <f>C509*$E$733/E509</f>
        <v>19.6382440233236</v>
      </c>
      <c r="I509" s="5">
        <f>D509*$E$733/E509</f>
        <v>28.4978427113703</v>
      </c>
      <c r="J509">
        <f>J508+1/12</f>
        <v>1991.66666666663</v>
      </c>
      <c r="K509" s="5">
        <f>LN(B509+C509)</f>
        <v>5.99016370137493</v>
      </c>
      <c r="L509">
        <f>$L$6+J509*$L$7</f>
        <v>6.02856695755705</v>
      </c>
      <c r="M509" s="5">
        <f>SUM(B509:C509)</f>
        <v>399.48</v>
      </c>
      <c r="N509">
        <f>EXP(L509)</f>
        <v>415.119718755283</v>
      </c>
      <c r="O509">
        <f>-(N509/M509-1)</f>
        <v>-0.039150192137988</v>
      </c>
      <c r="P509" s="5">
        <f>LN(E509)</f>
        <v>4.92143971529178</v>
      </c>
      <c r="Q509" s="5">
        <f>LN(C509)</f>
        <v>2.507971922719</v>
      </c>
    </row>
    <row r="510" spans="1:244">
      <c r="A510">
        <v>1991.1</v>
      </c>
      <c r="B510" s="5">
        <v>386.88</v>
      </c>
      <c r="C510" s="5">
        <v>12.2533</v>
      </c>
      <c r="D510" s="5">
        <v>17.2033</v>
      </c>
      <c r="E510" s="5">
        <v>137.4</v>
      </c>
      <c r="F510" s="5">
        <v>7.53</v>
      </c>
      <c r="G510" s="5">
        <f>B510*$E$733/E510</f>
        <v>617.800055895196</v>
      </c>
      <c r="H510" s="5">
        <f>C510*$E$733/E510</f>
        <v>19.5670218799127</v>
      </c>
      <c r="I510" s="5">
        <f>D510*$E$733/E510</f>
        <v>27.471566639738</v>
      </c>
      <c r="J510">
        <f>J509+1/12</f>
        <v>1991.74999999996</v>
      </c>
      <c r="K510" s="5">
        <f>LN(B510+C510)</f>
        <v>5.98929544630886</v>
      </c>
      <c r="L510">
        <f>$L$6+J510*$L$7</f>
        <v>6.03436489901301</v>
      </c>
      <c r="M510" s="5">
        <f>SUM(B510:C510)</f>
        <v>399.1333</v>
      </c>
      <c r="N510">
        <f>EXP(L510)</f>
        <v>417.533549444388</v>
      </c>
      <c r="O510">
        <f>-(N510/M510-1)</f>
        <v>-0.0461005118951192</v>
      </c>
      <c r="P510" s="5">
        <f>LN(E510)</f>
        <v>4.92289637978825</v>
      </c>
      <c r="Q510" s="5">
        <f>LN(C510)</f>
        <v>2.50579528846747</v>
      </c>
    </row>
    <row r="511" spans="1:244">
      <c r="A511">
        <v>1991.11</v>
      </c>
      <c r="B511" s="5">
        <v>385.92</v>
      </c>
      <c r="C511" s="5">
        <v>12.2267</v>
      </c>
      <c r="D511" s="5">
        <v>16.5867</v>
      </c>
      <c r="E511" s="5">
        <v>137.8</v>
      </c>
      <c r="F511" s="5">
        <v>7.42</v>
      </c>
      <c r="G511" s="5">
        <f>B511*$E$733/E511</f>
        <v>614.478179390421</v>
      </c>
      <c r="H511" s="5">
        <f>C511*$E$733/E511</f>
        <v>19.4678699107402</v>
      </c>
      <c r="I511" s="5">
        <f>D511*$E$733/E511</f>
        <v>26.4100466886792</v>
      </c>
      <c r="J511">
        <f>J510+1/12</f>
        <v>1991.8333333333</v>
      </c>
      <c r="K511" s="5">
        <f>LN(B511+C511)</f>
        <v>5.98682053033556</v>
      </c>
      <c r="L511">
        <f>$L$6+J511*$L$7</f>
        <v>6.04016284046895</v>
      </c>
      <c r="M511" s="5">
        <f>SUM(B511:C511)</f>
        <v>398.1467</v>
      </c>
      <c r="N511">
        <f>EXP(L511)</f>
        <v>419.961416032843</v>
      </c>
      <c r="O511">
        <f>-(N511/M511-1)</f>
        <v>-0.0547906488559196</v>
      </c>
      <c r="P511" s="5">
        <f>LN(E511)</f>
        <v>4.92580335857956</v>
      </c>
      <c r="Q511" s="5">
        <f>LN(C511)</f>
        <v>2.50362208499779</v>
      </c>
    </row>
    <row r="512" spans="1:244">
      <c r="A512">
        <v>1991.12</v>
      </c>
      <c r="B512" s="5">
        <v>388.51</v>
      </c>
      <c r="C512" s="5">
        <v>12.2</v>
      </c>
      <c r="D512" s="5">
        <v>15.97</v>
      </c>
      <c r="E512" s="5">
        <v>137.9</v>
      </c>
      <c r="F512" s="5">
        <v>7.09</v>
      </c>
      <c r="G512" s="5">
        <f>B512*$E$733/E512</f>
        <v>618.153499709935</v>
      </c>
      <c r="H512" s="5">
        <f>C512*$E$733/E512</f>
        <v>19.4112704858593</v>
      </c>
      <c r="I512" s="5">
        <f>D512*$E$733/E512</f>
        <v>25.4096712835388</v>
      </c>
      <c r="J512">
        <f>J511+1/12</f>
        <v>1991.91666666663</v>
      </c>
      <c r="K512" s="5">
        <f>LN(B512+C512)</f>
        <v>5.99323797365712</v>
      </c>
      <c r="L512">
        <f>$L$6+J512*$L$7</f>
        <v>6.04596078192492</v>
      </c>
      <c r="M512" s="5">
        <f>SUM(B512:C512)</f>
        <v>400.71</v>
      </c>
      <c r="N512">
        <f>EXP(L512)</f>
        <v>422.403400136368</v>
      </c>
      <c r="O512">
        <f>-(N512/M512-1)</f>
        <v>-0.0541374064444804</v>
      </c>
      <c r="P512" s="5">
        <f>LN(E512)</f>
        <v>4.92652878479926</v>
      </c>
      <c r="Q512" s="5">
        <f>LN(C512)</f>
        <v>2.50143595173921</v>
      </c>
    </row>
    <row r="513" spans="1:244">
      <c r="A513">
        <v>1992.01</v>
      </c>
      <c r="B513" s="5">
        <v>416.08</v>
      </c>
      <c r="C513" s="5">
        <v>12.24</v>
      </c>
      <c r="D513" s="5">
        <v>16.0467</v>
      </c>
      <c r="E513" s="5">
        <v>138.1</v>
      </c>
      <c r="F513" s="5">
        <v>7.03</v>
      </c>
      <c r="G513" s="5">
        <f>B513*$E$733/E513</f>
        <v>661.061034612599</v>
      </c>
      <c r="H513" s="5">
        <f>C513*$E$733/E513</f>
        <v>19.4467099203476</v>
      </c>
      <c r="I513" s="5">
        <f>D513*$E$733/E513</f>
        <v>25.4947320325851</v>
      </c>
      <c r="J513">
        <f>J512+1/12</f>
        <v>1991.99999999996</v>
      </c>
      <c r="K513" s="5">
        <f>LN(B513+C513)</f>
        <v>6.05987057977204</v>
      </c>
      <c r="L513">
        <f>$L$6+J513*$L$7</f>
        <v>6.05175872338086</v>
      </c>
      <c r="M513" s="5">
        <f>SUM(B513:C513)</f>
        <v>428.32</v>
      </c>
      <c r="N513">
        <f>EXP(L513)</f>
        <v>424.859583845211</v>
      </c>
      <c r="O513">
        <f>-(N513/M513-1)</f>
        <v>0.00807904406702675</v>
      </c>
      <c r="P513" s="5">
        <f>LN(E513)</f>
        <v>4.92797806041525</v>
      </c>
      <c r="Q513" s="5">
        <f>LN(C513)</f>
        <v>2.50470927708418</v>
      </c>
    </row>
    <row r="514" spans="1:244">
      <c r="A514">
        <v>1992.02</v>
      </c>
      <c r="B514" s="5">
        <v>412.56</v>
      </c>
      <c r="C514" s="5">
        <v>12.28</v>
      </c>
      <c r="D514" s="5">
        <v>16.1233</v>
      </c>
      <c r="E514" s="5">
        <v>138.6</v>
      </c>
      <c r="F514" s="5">
        <v>7.34</v>
      </c>
      <c r="G514" s="5">
        <f>B514*$E$733/E514</f>
        <v>653.103911688312</v>
      </c>
      <c r="H514" s="5">
        <f>C514*$E$733/E514</f>
        <v>19.4398779220779</v>
      </c>
      <c r="I514" s="5">
        <f>D514*$E$733/E514</f>
        <v>25.524021474026</v>
      </c>
      <c r="J514">
        <f>J513+1/12</f>
        <v>1992.0833333333</v>
      </c>
      <c r="K514" s="5">
        <f>LN(B514+C514)</f>
        <v>6.05171262745334</v>
      </c>
      <c r="L514">
        <f>$L$6+J514*$L$7</f>
        <v>6.05755666483682</v>
      </c>
      <c r="M514" s="5">
        <f>SUM(B514:C514)</f>
        <v>424.84</v>
      </c>
      <c r="N514">
        <f>EXP(L514)</f>
        <v>427.330049727008</v>
      </c>
      <c r="O514">
        <f>-(N514/M514-1)</f>
        <v>-0.00586114708362562</v>
      </c>
      <c r="P514" s="5">
        <f>LN(E514)</f>
        <v>4.9315920867558</v>
      </c>
      <c r="Q514" s="5">
        <f>LN(C514)</f>
        <v>2.507971922719</v>
      </c>
    </row>
    <row r="515" spans="1:244">
      <c r="A515">
        <v>1992.03</v>
      </c>
      <c r="B515" s="5">
        <v>407.36</v>
      </c>
      <c r="C515" s="5">
        <v>12.32</v>
      </c>
      <c r="D515" s="5">
        <v>16.2</v>
      </c>
      <c r="E515" s="5">
        <v>139.3</v>
      </c>
      <c r="F515" s="5">
        <v>7.54</v>
      </c>
      <c r="G515" s="5">
        <f>B515*$E$733/E515</f>
        <v>641.631478535535</v>
      </c>
      <c r="H515" s="5">
        <f>C515*$E$733/E515</f>
        <v>19.4051939698492</v>
      </c>
      <c r="I515" s="5">
        <f>D515*$E$733/E515</f>
        <v>25.5165699928212</v>
      </c>
      <c r="J515">
        <f>J514+1/12</f>
        <v>1992.16666666663</v>
      </c>
      <c r="K515" s="5">
        <f>LN(B515+C515)</f>
        <v>6.03949251611856</v>
      </c>
      <c r="L515">
        <f>$L$6+J515*$L$7</f>
        <v>6.06335460629279</v>
      </c>
      <c r="M515" s="5">
        <f>SUM(B515:C515)</f>
        <v>419.68</v>
      </c>
      <c r="N515">
        <f>EXP(L515)</f>
        <v>429.814880829468</v>
      </c>
      <c r="O515">
        <f>-(N515/M515-1)</f>
        <v>-0.0241490679314427</v>
      </c>
      <c r="P515" s="5">
        <f>LN(E515)</f>
        <v>4.93662988078576</v>
      </c>
      <c r="Q515" s="5">
        <f>LN(C515)</f>
        <v>2.51122395810537</v>
      </c>
    </row>
    <row r="516" spans="1:244">
      <c r="A516">
        <v>1992.04</v>
      </c>
      <c r="B516" s="5">
        <v>407.41</v>
      </c>
      <c r="C516" s="5">
        <v>12.32</v>
      </c>
      <c r="D516" s="5">
        <v>16.4833</v>
      </c>
      <c r="E516" s="5">
        <v>139.5</v>
      </c>
      <c r="F516" s="5">
        <v>7.48</v>
      </c>
      <c r="G516" s="5">
        <f>B516*$E$733/E516</f>
        <v>640.790218709677</v>
      </c>
      <c r="H516" s="5">
        <f>C516*$E$733/E516</f>
        <v>19.3773729032258</v>
      </c>
      <c r="I516" s="5">
        <f>D516*$E$733/E516</f>
        <v>25.9255723032258</v>
      </c>
      <c r="J516">
        <f>J515+1/12</f>
        <v>1992.24999999996</v>
      </c>
      <c r="K516" s="5">
        <f>LN(B516+C516)</f>
        <v>6.0396116474133</v>
      </c>
      <c r="L516">
        <f>$L$6+J516*$L$7</f>
        <v>6.06915254774873</v>
      </c>
      <c r="M516" s="5">
        <f>SUM(B516:C516)</f>
        <v>419.73</v>
      </c>
      <c r="N516">
        <f>EXP(L516)</f>
        <v>432.314160683207</v>
      </c>
      <c r="O516">
        <f>-(N516/M516-1)</f>
        <v>-0.029981561201742</v>
      </c>
      <c r="P516" s="5">
        <f>LN(E516)</f>
        <v>4.93806460126142</v>
      </c>
      <c r="Q516" s="5">
        <f>LN(C516)</f>
        <v>2.51122395810537</v>
      </c>
    </row>
    <row r="517" spans="1:244">
      <c r="A517">
        <v>1992.05</v>
      </c>
      <c r="B517" s="5">
        <v>414.81</v>
      </c>
      <c r="C517" s="5">
        <v>12.32</v>
      </c>
      <c r="D517" s="5">
        <v>16.7667</v>
      </c>
      <c r="E517" s="5">
        <v>139.7</v>
      </c>
      <c r="F517" s="5">
        <v>7.39</v>
      </c>
      <c r="G517" s="5">
        <f>B517*$E$733/E517</f>
        <v>651.495181889764</v>
      </c>
      <c r="H517" s="5">
        <f>C517*$E$733/E517</f>
        <v>19.349631496063</v>
      </c>
      <c r="I517" s="5">
        <f>D517*$E$733/E517</f>
        <v>26.3335605848246</v>
      </c>
      <c r="J517">
        <f>J516+1/12</f>
        <v>1992.33333333329</v>
      </c>
      <c r="K517" s="5">
        <f>LN(B517+C517)</f>
        <v>6.05708841654195</v>
      </c>
      <c r="L517">
        <f>$L$6+J517*$L$7</f>
        <v>6.0749504892047</v>
      </c>
      <c r="M517" s="5">
        <f>SUM(B517:C517)</f>
        <v>427.13</v>
      </c>
      <c r="N517">
        <f>EXP(L517)</f>
        <v>434.827973304589</v>
      </c>
      <c r="O517">
        <f>-(N517/M517-1)</f>
        <v>-0.0180225535658687</v>
      </c>
      <c r="P517" s="5">
        <f>LN(E517)</f>
        <v>4.93949726626292</v>
      </c>
      <c r="Q517" s="5">
        <f>LN(C517)</f>
        <v>2.51122395810537</v>
      </c>
    </row>
    <row r="518" spans="1:244">
      <c r="A518">
        <v>1992.06</v>
      </c>
      <c r="B518" s="5">
        <v>408.27</v>
      </c>
      <c r="C518" s="5">
        <v>12.32</v>
      </c>
      <c r="D518" s="5">
        <v>17.05</v>
      </c>
      <c r="E518" s="5">
        <v>140.2</v>
      </c>
      <c r="F518" s="5">
        <v>7.26</v>
      </c>
      <c r="G518" s="5">
        <f>B518*$E$733/E518</f>
        <v>638.936725891583</v>
      </c>
      <c r="H518" s="5">
        <f>C518*$E$733/E518</f>
        <v>19.2806242510699</v>
      </c>
      <c r="I518" s="5">
        <f>D518*$E$733/E518</f>
        <v>26.6830067760342</v>
      </c>
      <c r="J518">
        <f>J517+1/12</f>
        <v>1992.41666666663</v>
      </c>
      <c r="K518" s="5">
        <f>LN(B518+C518)</f>
        <v>6.04165848742723</v>
      </c>
      <c r="L518">
        <f>$L$6+J518*$L$7</f>
        <v>6.08074843066063</v>
      </c>
      <c r="M518" s="5">
        <f>SUM(B518:C518)</f>
        <v>420.59</v>
      </c>
      <c r="N518">
        <f>EXP(L518)</f>
        <v>437.356403198467</v>
      </c>
      <c r="O518">
        <f>-(N518/M518-1)</f>
        <v>-0.0398640081753407</v>
      </c>
      <c r="P518" s="5">
        <f>LN(E518)</f>
        <v>4.94306997460049</v>
      </c>
      <c r="Q518" s="5">
        <f>LN(C518)</f>
        <v>2.51122395810537</v>
      </c>
    </row>
    <row r="519" spans="1:244">
      <c r="A519">
        <v>1992.07</v>
      </c>
      <c r="B519" s="5">
        <v>415.05</v>
      </c>
      <c r="C519" s="5">
        <v>12.3433</v>
      </c>
      <c r="D519" s="5">
        <v>17.38</v>
      </c>
      <c r="E519" s="5">
        <v>140.5</v>
      </c>
      <c r="F519" s="5">
        <v>6.84</v>
      </c>
      <c r="G519" s="5">
        <f>B519*$E$733/E519</f>
        <v>648.160395373665</v>
      </c>
      <c r="H519" s="5">
        <f>C519*$E$733/E519</f>
        <v>19.275841966548</v>
      </c>
      <c r="I519" s="5">
        <f>D519*$E$733/E519</f>
        <v>27.1413749466192</v>
      </c>
      <c r="J519">
        <f>J518+1/12</f>
        <v>1992.49999999996</v>
      </c>
      <c r="K519" s="5">
        <f>LN(B519+C519)</f>
        <v>6.05770466658061</v>
      </c>
      <c r="L519">
        <f>$L$6+J519*$L$7</f>
        <v>6.0865463721166</v>
      </c>
      <c r="M519" s="5">
        <f>SUM(B519:C519)</f>
        <v>427.3933</v>
      </c>
      <c r="N519">
        <f>EXP(L519)</f>
        <v>439.899535361117</v>
      </c>
      <c r="O519">
        <f>-(N519/M519-1)</f>
        <v>-0.0292616551572451</v>
      </c>
      <c r="P519" s="5">
        <f>LN(E519)</f>
        <v>4.9452074887738</v>
      </c>
      <c r="Q519" s="5">
        <f>LN(C519)</f>
        <v>2.51311340574067</v>
      </c>
    </row>
    <row r="520" spans="1:244">
      <c r="A520">
        <v>1992.08</v>
      </c>
      <c r="B520" s="5">
        <v>417.93</v>
      </c>
      <c r="C520" s="5">
        <v>12.3667</v>
      </c>
      <c r="D520" s="5">
        <v>17.71</v>
      </c>
      <c r="E520" s="5">
        <v>140.9</v>
      </c>
      <c r="F520" s="5">
        <v>6.59</v>
      </c>
      <c r="G520" s="5">
        <f>B520*$E$733/E520</f>
        <v>650.805104542228</v>
      </c>
      <c r="H520" s="5">
        <f>C520*$E$733/E520</f>
        <v>19.2575586493967</v>
      </c>
      <c r="I520" s="5">
        <f>D520*$E$733/E520</f>
        <v>27.5782030518098</v>
      </c>
      <c r="J520">
        <f>J519+1/12</f>
        <v>1992.58333333329</v>
      </c>
      <c r="K520" s="5">
        <f>LN(B520+C520)</f>
        <v>6.06447497074705</v>
      </c>
      <c r="L520">
        <f>$L$6+J520*$L$7</f>
        <v>6.09234431357257</v>
      </c>
      <c r="M520" s="5">
        <f>SUM(B520:C520)</f>
        <v>430.2967</v>
      </c>
      <c r="N520">
        <f>EXP(L520)</f>
        <v>442.457455283017</v>
      </c>
      <c r="O520">
        <f>-(N520/M520-1)</f>
        <v>-0.028261325924686</v>
      </c>
      <c r="P520" s="5">
        <f>LN(E520)</f>
        <v>4.94805041890463</v>
      </c>
      <c r="Q520" s="5">
        <f>LN(C520)</f>
        <v>2.51500737635944</v>
      </c>
    </row>
    <row r="521" spans="1:244">
      <c r="A521">
        <v>1992.09</v>
      </c>
      <c r="B521" s="5">
        <v>418.48</v>
      </c>
      <c r="C521" s="5">
        <v>12.39</v>
      </c>
      <c r="D521" s="5">
        <v>18.04</v>
      </c>
      <c r="E521" s="5">
        <v>141.3</v>
      </c>
      <c r="F521" s="5">
        <v>6.42</v>
      </c>
      <c r="G521" s="5">
        <f>B521*$E$733/E521</f>
        <v>649.816810191083</v>
      </c>
      <c r="H521" s="5">
        <f>C521*$E$733/E521</f>
        <v>19.239223566879</v>
      </c>
      <c r="I521" s="5">
        <f>D521*$E$733/E521</f>
        <v>28.0125579617834</v>
      </c>
      <c r="J521">
        <f>J520+1/12</f>
        <v>1992.66666666663</v>
      </c>
      <c r="K521" s="5">
        <f>LN(B521+C521)</f>
        <v>6.06580642047611</v>
      </c>
      <c r="L521">
        <f>$L$6+J521*$L$7</f>
        <v>6.09814225502851</v>
      </c>
      <c r="M521" s="5">
        <f>SUM(B521:C521)</f>
        <v>430.87</v>
      </c>
      <c r="N521">
        <f>EXP(L521)</f>
        <v>445.030248951751</v>
      </c>
      <c r="O521">
        <f>-(N521/M521-1)</f>
        <v>-0.0328643185920359</v>
      </c>
      <c r="P521" s="5">
        <f>LN(E521)</f>
        <v>4.95088528969048</v>
      </c>
      <c r="Q521" s="5">
        <f>LN(C521)</f>
        <v>2.51688969564105</v>
      </c>
    </row>
    <row r="522" spans="1:244">
      <c r="A522">
        <v>1992.1</v>
      </c>
      <c r="B522" s="5">
        <v>412.5</v>
      </c>
      <c r="C522" s="5">
        <v>12.3867</v>
      </c>
      <c r="D522" s="5">
        <v>18.39</v>
      </c>
      <c r="E522" s="5">
        <v>141.8</v>
      </c>
      <c r="F522" s="5">
        <v>6.59</v>
      </c>
      <c r="G522" s="5">
        <f>B522*$E$733/E522</f>
        <v>638.272478843441</v>
      </c>
      <c r="H522" s="5">
        <f>C522*$E$733/E522</f>
        <v>19.1662780937941</v>
      </c>
      <c r="I522" s="5">
        <f>D522*$E$733/E522</f>
        <v>28.4553476022567</v>
      </c>
      <c r="J522">
        <f>J521+1/12</f>
        <v>1992.74999999996</v>
      </c>
      <c r="K522" s="5">
        <f>LN(B522+C522)</f>
        <v>6.05182254514816</v>
      </c>
      <c r="L522">
        <f>$L$6+J522*$L$7</f>
        <v>6.10394019648447</v>
      </c>
      <c r="M522" s="5">
        <f>SUM(B522:C522)</f>
        <v>424.8867</v>
      </c>
      <c r="N522">
        <f>EXP(L522)</f>
        <v>447.61800285494</v>
      </c>
      <c r="O522">
        <f>-(N522/M522-1)</f>
        <v>-0.0534996808677219</v>
      </c>
      <c r="P522" s="5">
        <f>LN(E522)</f>
        <v>4.95441761409803</v>
      </c>
      <c r="Q522" s="5">
        <f>LN(C522)</f>
        <v>2.51662331633957</v>
      </c>
    </row>
    <row r="523" spans="1:244">
      <c r="A523">
        <v>1992.11</v>
      </c>
      <c r="B523" s="5">
        <v>422.84</v>
      </c>
      <c r="C523" s="5">
        <v>12.3833</v>
      </c>
      <c r="D523" s="5">
        <v>18.74</v>
      </c>
      <c r="E523" s="5">
        <v>142</v>
      </c>
      <c r="F523" s="5">
        <v>6.87</v>
      </c>
      <c r="G523" s="5">
        <f>B523*$E$733/E523</f>
        <v>653.350332676056</v>
      </c>
      <c r="H523" s="5">
        <f>C523*$E$733/E523</f>
        <v>19.1340298330986</v>
      </c>
      <c r="I523" s="5">
        <f>D523*$E$733/E523</f>
        <v>28.9560714084507</v>
      </c>
      <c r="J523">
        <f>J522+1/12</f>
        <v>1992.83333333329</v>
      </c>
      <c r="K523" s="5">
        <f>LN(B523+C523)</f>
        <v>6.07585923271153</v>
      </c>
      <c r="L523">
        <f>$L$6+J523*$L$7</f>
        <v>6.10973813794041</v>
      </c>
      <c r="M523" s="5">
        <f>SUM(B523:C523)</f>
        <v>435.2233</v>
      </c>
      <c r="N523">
        <f>EXP(L523)</f>
        <v>450.220803983061</v>
      </c>
      <c r="O523">
        <f>-(N523/M523-1)</f>
        <v>-0.0344593315271977</v>
      </c>
      <c r="P523" s="5">
        <f>LN(E523)</f>
        <v>4.95582705760126</v>
      </c>
      <c r="Q523" s="5">
        <f>LN(C523)</f>
        <v>2.516348790702</v>
      </c>
    </row>
    <row r="524" spans="1:244">
      <c r="A524">
        <v>1992.12</v>
      </c>
      <c r="B524" s="5">
        <v>435.64</v>
      </c>
      <c r="C524" s="5">
        <v>12.38</v>
      </c>
      <c r="D524" s="5">
        <v>19.09</v>
      </c>
      <c r="E524" s="5">
        <v>141.9</v>
      </c>
      <c r="F524" s="5">
        <v>6.77</v>
      </c>
      <c r="G524" s="5">
        <f>B524*$E$733/E524</f>
        <v>673.602593657505</v>
      </c>
      <c r="H524" s="5">
        <f>C524*$E$733/E524</f>
        <v>19.1424114164905</v>
      </c>
      <c r="I524" s="5">
        <f>D524*$E$733/E524</f>
        <v>29.5176602536998</v>
      </c>
      <c r="J524">
        <f>J523+1/12</f>
        <v>1992.91666666663</v>
      </c>
      <c r="K524" s="5">
        <f>LN(B524+C524)</f>
        <v>6.10483787427567</v>
      </c>
      <c r="L524">
        <f>$L$6+J524*$L$7</f>
        <v>6.11553607939638</v>
      </c>
      <c r="M524" s="5">
        <f>SUM(B524:C524)</f>
        <v>448.02</v>
      </c>
      <c r="N524">
        <f>EXP(L524)</f>
        <v>452.838739832474</v>
      </c>
      <c r="O524">
        <f>-(N524/M524-1)</f>
        <v>-0.0107556355351863</v>
      </c>
      <c r="P524" s="5">
        <f>LN(E524)</f>
        <v>4.955122584166</v>
      </c>
      <c r="Q524" s="5">
        <f>LN(C524)</f>
        <v>2.51608226725645</v>
      </c>
    </row>
    <row r="525" spans="1:244">
      <c r="A525">
        <v>1993.01</v>
      </c>
      <c r="B525" s="5">
        <v>435.23</v>
      </c>
      <c r="C525" s="5">
        <v>12.4133</v>
      </c>
      <c r="D525" s="5">
        <v>19.34</v>
      </c>
      <c r="E525" s="5">
        <v>142.6</v>
      </c>
      <c r="F525" s="5">
        <v>6.6</v>
      </c>
      <c r="G525" s="5">
        <f>B525*$E$733/E525</f>
        <v>669.665143969144</v>
      </c>
      <c r="H525" s="5">
        <f>C525*$E$733/E525</f>
        <v>19.0996813906031</v>
      </c>
      <c r="I525" s="5">
        <f>D525*$E$733/E525</f>
        <v>29.7574245441795</v>
      </c>
      <c r="J525">
        <f>J524+1/12</f>
        <v>1992.99999999996</v>
      </c>
      <c r="K525" s="5">
        <f>LN(B525+C525)</f>
        <v>6.10399670991801</v>
      </c>
      <c r="L525">
        <f>$L$6+J525*$L$7</f>
        <v>6.12133402085234</v>
      </c>
      <c r="M525" s="5">
        <f>SUM(B525:C525)</f>
        <v>447.6433</v>
      </c>
      <c r="N525">
        <f>EXP(L525)</f>
        <v>455.471898408272</v>
      </c>
      <c r="O525">
        <f>-(N525/M525-1)</f>
        <v>-0.0174884744354975</v>
      </c>
      <c r="P525" s="5">
        <f>LN(E525)</f>
        <v>4.9600435079802</v>
      </c>
      <c r="Q525" s="5">
        <f>LN(C525)</f>
        <v>2.51876847845251</v>
      </c>
    </row>
    <row r="526" spans="1:244">
      <c r="A526">
        <v>1993.02</v>
      </c>
      <c r="B526" s="5">
        <v>441.7</v>
      </c>
      <c r="C526" s="5">
        <v>12.4467</v>
      </c>
      <c r="D526" s="5">
        <v>19.59</v>
      </c>
      <c r="E526" s="5">
        <v>143.1</v>
      </c>
      <c r="F526" s="5">
        <v>6.26</v>
      </c>
      <c r="G526" s="5">
        <f>B526*$E$733/E526</f>
        <v>677.245553459119</v>
      </c>
      <c r="H526" s="5">
        <f>C526*$E$733/E526</f>
        <v>19.0841571886792</v>
      </c>
      <c r="I526" s="5">
        <f>D526*$E$733/E526</f>
        <v>30.0367679245283</v>
      </c>
      <c r="J526">
        <f>J525+1/12</f>
        <v>1993.08333333329</v>
      </c>
      <c r="K526" s="5">
        <f>LN(B526+C526)</f>
        <v>6.11842027360012</v>
      </c>
      <c r="L526">
        <f>$L$6+J526*$L$7</f>
        <v>6.12713196230828</v>
      </c>
      <c r="M526" s="5">
        <f>SUM(B526:C526)</f>
        <v>454.1467</v>
      </c>
      <c r="N526">
        <f>EXP(L526)</f>
        <v>458.120368227277</v>
      </c>
      <c r="O526">
        <f>-(N526/M526-1)</f>
        <v>-0.00874974590209954</v>
      </c>
      <c r="P526" s="5">
        <f>LN(E526)</f>
        <v>4.9635436865624</v>
      </c>
      <c r="Q526" s="5">
        <f>LN(C526)</f>
        <v>2.52145552753508</v>
      </c>
    </row>
    <row r="527" spans="1:244">
      <c r="A527">
        <v>1993.03</v>
      </c>
      <c r="B527" s="5">
        <v>450.16</v>
      </c>
      <c r="C527" s="5">
        <v>12.48</v>
      </c>
      <c r="D527" s="5">
        <v>19.84</v>
      </c>
      <c r="E527" s="5">
        <v>143.6</v>
      </c>
      <c r="F527" s="5">
        <v>5.98</v>
      </c>
      <c r="G527" s="5">
        <f>B527*$E$733/E527</f>
        <v>687.813758774373</v>
      </c>
      <c r="H527" s="5">
        <f>C527*$E$733/E527</f>
        <v>19.0685883008357</v>
      </c>
      <c r="I527" s="5">
        <f>D527*$E$733/E527</f>
        <v>30.3141660167131</v>
      </c>
      <c r="J527">
        <f>J526+1/12</f>
        <v>1993.16666666663</v>
      </c>
      <c r="K527" s="5">
        <f>LN(B527+C527)</f>
        <v>6.13694921384996</v>
      </c>
      <c r="L527">
        <f>$L$6+J527*$L$7</f>
        <v>6.13292990376425</v>
      </c>
      <c r="M527" s="5">
        <f>SUM(B527:C527)</f>
        <v>462.64</v>
      </c>
      <c r="N527">
        <f>EXP(L527)</f>
        <v>460.784238321058</v>
      </c>
      <c r="O527">
        <f>-(N527/M527-1)</f>
        <v>0.00401124346995929</v>
      </c>
      <c r="P527" s="5">
        <f>LN(E527)</f>
        <v>4.96703165661412</v>
      </c>
      <c r="Q527" s="5">
        <f>LN(C527)</f>
        <v>2.52412736294128</v>
      </c>
    </row>
    <row r="528" spans="1:244">
      <c r="A528">
        <v>1993.04</v>
      </c>
      <c r="B528" s="5">
        <v>443.08</v>
      </c>
      <c r="C528" s="5">
        <v>12.4933</v>
      </c>
      <c r="D528" s="5">
        <v>19.67</v>
      </c>
      <c r="E528" s="5">
        <v>144</v>
      </c>
      <c r="F528" s="5">
        <v>5.97</v>
      </c>
      <c r="G528" s="5">
        <f>B528*$E$733/E528</f>
        <v>675.1154575</v>
      </c>
      <c r="H528" s="5">
        <f>C528*$E$733/E528</f>
        <v>19.03588504375</v>
      </c>
      <c r="I528" s="5">
        <f>D528*$E$733/E528</f>
        <v>29.970933125</v>
      </c>
      <c r="J528">
        <f>J527+1/12</f>
        <v>1993.24999999996</v>
      </c>
      <c r="K528" s="5">
        <f>LN(B528+C528)</f>
        <v>6.12155662581711</v>
      </c>
      <c r="L528">
        <f>$L$6+J528*$L$7</f>
        <v>6.13872784522019</v>
      </c>
      <c r="M528" s="5">
        <f>SUM(B528:C528)</f>
        <v>455.5733</v>
      </c>
      <c r="N528">
        <f>EXP(L528)</f>
        <v>463.46359823883</v>
      </c>
      <c r="O528">
        <f>-(N528/M528-1)</f>
        <v>-0.0173194922503801</v>
      </c>
      <c r="P528" s="5">
        <f>LN(E528)</f>
        <v>4.969813299576</v>
      </c>
      <c r="Q528" s="5">
        <f>LN(C528)</f>
        <v>2.5251925006089</v>
      </c>
    </row>
    <row r="529" spans="1:244">
      <c r="A529">
        <v>1993.05</v>
      </c>
      <c r="B529" s="5">
        <v>445.25</v>
      </c>
      <c r="C529" s="5">
        <v>12.5067</v>
      </c>
      <c r="D529" s="5">
        <v>19.5</v>
      </c>
      <c r="E529" s="5">
        <v>144.2</v>
      </c>
      <c r="F529" s="5">
        <v>6.04</v>
      </c>
      <c r="G529" s="5">
        <f>B529*$E$733/E529</f>
        <v>677.480913661581</v>
      </c>
      <c r="H529" s="5">
        <f>C529*$E$733/E529</f>
        <v>19.0298720783634</v>
      </c>
      <c r="I529" s="5">
        <f>D529*$E$733/E529</f>
        <v>29.6706969486824</v>
      </c>
      <c r="J529">
        <f>J528+1/12</f>
        <v>1993.33333333329</v>
      </c>
      <c r="K529" s="5">
        <f>LN(B529+C529)</f>
        <v>6.12633782025799</v>
      </c>
      <c r="L529">
        <f>$L$6+J529*$L$7</f>
        <v>6.14452578667616</v>
      </c>
      <c r="M529" s="5">
        <f>SUM(B529:C529)</f>
        <v>457.7567</v>
      </c>
      <c r="N529">
        <f>EXP(L529)</f>
        <v>466.15853805057</v>
      </c>
      <c r="O529">
        <f>-(N529/M529-1)</f>
        <v>-0.0183543748252506</v>
      </c>
      <c r="P529" s="5">
        <f>LN(E529)</f>
        <v>4.97120122485085</v>
      </c>
      <c r="Q529" s="5">
        <f>LN(C529)</f>
        <v>2.52626450071156</v>
      </c>
    </row>
    <row r="530" spans="1:244">
      <c r="A530">
        <v>1993.06</v>
      </c>
      <c r="B530" s="5">
        <v>448.06</v>
      </c>
      <c r="C530" s="5">
        <v>12.52</v>
      </c>
      <c r="D530" s="5">
        <v>19.33</v>
      </c>
      <c r="E530" s="5">
        <v>144.4</v>
      </c>
      <c r="F530" s="5">
        <v>5.96</v>
      </c>
      <c r="G530" s="5">
        <f>B530*$E$733/E530</f>
        <v>680.812276038781</v>
      </c>
      <c r="H530" s="5">
        <f>C530*$E$733/E530</f>
        <v>19.0237238227147</v>
      </c>
      <c r="I530" s="5">
        <f>D530*$E$733/E530</f>
        <v>29.3712924515235</v>
      </c>
      <c r="J530">
        <f>J529+1/12</f>
        <v>1993.41666666663</v>
      </c>
      <c r="K530" s="5">
        <f>LN(B530+C530)</f>
        <v>6.13248656481987</v>
      </c>
      <c r="L530">
        <f>$L$6+J530*$L$7</f>
        <v>6.15032372813212</v>
      </c>
      <c r="M530" s="5">
        <f>SUM(B530:C530)</f>
        <v>460.58</v>
      </c>
      <c r="N530">
        <f>EXP(L530)</f>
        <v>468.869148349952</v>
      </c>
      <c r="O530">
        <f>-(N530/M530-1)</f>
        <v>-0.0179971956010943</v>
      </c>
      <c r="P530" s="5">
        <f>LN(E530)</f>
        <v>4.97258722645873</v>
      </c>
      <c r="Q530" s="5">
        <f>LN(C530)</f>
        <v>2.52732736567195</v>
      </c>
    </row>
    <row r="531" spans="1:244">
      <c r="A531">
        <v>1993.07</v>
      </c>
      <c r="B531" s="5">
        <v>447.29</v>
      </c>
      <c r="C531" s="5">
        <v>12.52</v>
      </c>
      <c r="D531" s="5">
        <v>19.69</v>
      </c>
      <c r="E531" s="5">
        <v>144.4</v>
      </c>
      <c r="F531" s="5">
        <v>5.81</v>
      </c>
      <c r="G531" s="5">
        <f>B531*$E$733/E531</f>
        <v>679.642286634349</v>
      </c>
      <c r="H531" s="5">
        <f>C531*$E$733/E531</f>
        <v>19.0237238227147</v>
      </c>
      <c r="I531" s="5">
        <f>D531*$E$733/E531</f>
        <v>29.9183004847645</v>
      </c>
      <c r="J531">
        <f>J530+1/12</f>
        <v>1993.49999999996</v>
      </c>
      <c r="K531" s="5">
        <f>LN(B531+C531)</f>
        <v>6.13081336067893</v>
      </c>
      <c r="L531">
        <f>$L$6+J531*$L$7</f>
        <v>6.15612166958806</v>
      </c>
      <c r="M531" s="5">
        <f>SUM(B531:C531)</f>
        <v>459.81</v>
      </c>
      <c r="N531">
        <f>EXP(L531)</f>
        <v>471.595520257433</v>
      </c>
      <c r="O531">
        <f>-(N531/M531-1)</f>
        <v>-0.0256312830461132</v>
      </c>
      <c r="P531" s="5">
        <f>LN(E531)</f>
        <v>4.97258722645873</v>
      </c>
      <c r="Q531" s="5">
        <f>LN(C531)</f>
        <v>2.52732736567195</v>
      </c>
    </row>
    <row r="532" spans="1:244">
      <c r="A532">
        <v>1993.08</v>
      </c>
      <c r="B532" s="5">
        <v>454.13</v>
      </c>
      <c r="C532" s="5">
        <v>12.52</v>
      </c>
      <c r="D532" s="5">
        <v>20.05</v>
      </c>
      <c r="E532" s="5">
        <v>144.8</v>
      </c>
      <c r="F532" s="5">
        <v>5.68</v>
      </c>
      <c r="G532" s="5">
        <f>B532*$E$733/E532</f>
        <v>688.129264019337</v>
      </c>
      <c r="H532" s="5">
        <f>C532*$E$733/E532</f>
        <v>18.9711720994475</v>
      </c>
      <c r="I532" s="5">
        <f>D532*$E$733/E532</f>
        <v>30.3811502071823</v>
      </c>
      <c r="J532">
        <f>J531+1/12</f>
        <v>1993.58333333329</v>
      </c>
      <c r="K532" s="5">
        <f>LN(B532+C532)</f>
        <v>6.14557951201176</v>
      </c>
      <c r="L532">
        <f>$L$6+J532*$L$7</f>
        <v>6.16191961104403</v>
      </c>
      <c r="M532" s="5">
        <f>SUM(B532:C532)</f>
        <v>466.65</v>
      </c>
      <c r="N532">
        <f>EXP(L532)</f>
        <v>474.337745423357</v>
      </c>
      <c r="O532">
        <f>-(N532/M532-1)</f>
        <v>-0.0164743285617845</v>
      </c>
      <c r="P532" s="5">
        <f>LN(E532)</f>
        <v>4.97535347995162</v>
      </c>
      <c r="Q532" s="5">
        <f>LN(C532)</f>
        <v>2.52732736567195</v>
      </c>
    </row>
    <row r="533" spans="1:244">
      <c r="A533">
        <v>1993.09</v>
      </c>
      <c r="B533" s="5">
        <v>459.24</v>
      </c>
      <c r="C533" s="5">
        <v>12.52</v>
      </c>
      <c r="D533" s="5">
        <v>20.41</v>
      </c>
      <c r="E533" s="5">
        <v>145.1</v>
      </c>
      <c r="F533" s="5">
        <v>5.36</v>
      </c>
      <c r="G533" s="5">
        <f>B533*$E$733/E533</f>
        <v>694.433546795314</v>
      </c>
      <c r="H533" s="5">
        <f>C533*$E$733/E533</f>
        <v>18.9319484493453</v>
      </c>
      <c r="I533" s="5">
        <f>D533*$E$733/E533</f>
        <v>30.8627050999311</v>
      </c>
      <c r="J533">
        <f>J532+1/12</f>
        <v>1993.66666666663</v>
      </c>
      <c r="K533" s="5">
        <f>LN(B533+C533)</f>
        <v>6.15647038169225</v>
      </c>
      <c r="L533">
        <f>$L$6+J9223372036854775807*$L$65536</f>
        <v>6.16771755249997</v>
      </c>
      <c r="M533" s="5">
        <f>SUM(B533:C533)</f>
        <v>471.76</v>
      </c>
      <c r="N533">
        <f>EXP(L1)</f>
        <v>477.095916030938</v>
      </c>
      <c r="O533">
        <f>-(N533/M533-1)</f>
        <v>-32767.113106580272545</v>
      </c>
      <c r="P533" s="5">
        <f>LN(E533)</f>
        <v>4.97742315989014</v>
      </c>
      <c r="Q533" s="5">
        <f>LN(C533)</f>
        <v>2.52732736567195</v>
      </c>
    </row>
    <row r="534" spans="1:244">
      <c r="A534">
        <v>1993.1</v>
      </c>
      <c r="B534" s="5">
        <v>65073.9</v>
      </c>
      <c r="C534" s="5">
        <v>12.54</v>
      </c>
      <c r="D534" s="5">
        <v>20.9</v>
      </c>
      <c r="E534" s="5">
        <v>145.7</v>
      </c>
      <c r="F534" s="5">
        <v>5.33</v>
      </c>
      <c r="G534" s="5">
        <f>B534*$E$733/E534</f>
        <v>127.591371997255</v>
      </c>
      <c r="H534" s="5">
        <f>C534*$E$733/E534</f>
        <v>18.8841039121482</v>
      </c>
      <c r="I534" s="5">
        <f>D534*$E$733/E534</f>
        <v>31.4735065202471</v>
      </c>
      <c r="J534">
        <f>J533+1/12</f>
        <v>1993.74999999996</v>
      </c>
      <c r="K534" s="5">
        <f>LN(B534+C󠁹534)</f>
        <v>6.1663417970127</v>
      </c>
      <c r="L534">
        <f>$L$6+J534*$L$7</f>
        <v>6.17351549395593</v>
      </c>
      <c r="M534" s="5">
        <f>SUM(B534:C534)</f>
        <v>476.44</v>
      </c>
      <c r="N534">
        <f>EXP(L534)</f>
        <v>479.870124799471</v>
      </c>
      <c r="O534">
        <f>-(N534/M534-1)</f>
        <v>-0.00719948954636673</v>
      </c>
      <c r="P534" s="5">
        <f>LN(E534)</f>
        <v>4.98154971320116</v>
      </c>
      <c r="Q534" s="5">
        <f>LN(C534)</f>
        <v>2.52892353520477</v>
      </c>
    </row>
    <row r="535" spans="1:244">
      <c r="A535">
        <v>1993.11</v>
      </c>
      <c r="B535" s="5">
        <v>462.89</v>
      </c>
      <c r="C535" s="5">
        <v>12.56</v>
      </c>
      <c r="D535" s="5">
        <v>21.39</v>
      </c>
      <c r="E535" s="5">
        <v>145.8</v>
      </c>
      <c r="F535" s="5">
        <v>5.72</v>
      </c>
      <c r="G535" s="5">
        <f>B535*$E$733/E535</f>
        <v>696.59230308642</v>
      </c>
      <c r="H535" s="5">
        <f>C535*$E$733/E535</f>
        <v>18.901249382716</v>
      </c>
      <c r="I535" s="5">
        <f>D535*$E$733/E535</f>
        <v>32.1893092592593</v>
      </c>
      <c r="J535">
        <f>J534+1/12</f>
        <v>1993.83333333329</v>
      </c>
      <c r="K535" s="5">
        <f>LN(B535+C535)</f>
        <v>6.16426172398545</v>
      </c>
      <c r="L535">
        <f>$L$6+J535*$L$7</f>
        <v>6.1793134354119</v>
      </c>
      <c r="M535" s="5">
        <f>SUM(B535:C535)</f>
        <v>475.45</v>
      </c>
      <c r="N535">
        <f>EXP(L535)</f>
        <v>482.660464987354</v>
      </c>
      <c r="O535">
        <f>-(N535/M535-1)</f>
        <v>-0.0151655589175599</v>
      </c>
      <c r="P535" s="5">
        <f>LN(E535)</f>
        <v>4.98223581957456</v>
      </c>
      <c r="Q535" s="5">
        <f>LN(C535)</f>
        <v>2.53051716104005</v>
      </c>
    </row>
    <row r="536" spans="1:244">
      <c r="A536">
        <v>1993.12</v>
      </c>
      <c r="B536" s="5">
        <v>465.95</v>
      </c>
      <c r="C536" s="5">
        <v>12.58</v>
      </c>
      <c r="D536" s="5">
        <v>21.88</v>
      </c>
      <c r="E536" s="5">
        <v>145.8</v>
      </c>
      <c r="F536" s="5">
        <v>5.77</v>
      </c>
      <c r="G536" s="5">
        <f>B536*$E$733/E536</f>
        <v>701.197225308642</v>
      </c>
      <c r="H536" s="5">
        <f>C536*$E$733/E536</f>
        <v>18.9313469135802</v>
      </c>
      <c r="I536" s="5">
        <f>D536*$E$733/E536</f>
        <v>32.9266987654321</v>
      </c>
      <c r="J536">
        <f>J535+1/12</f>
        <v>1993.91666666663</v>
      </c>
      <c r="K536" s="5">
        <f>LN(B536+C536)</f>
        <v>6.17071890485247</v>
      </c>
      <c r="L536">
        <f>$L$6+J536*$L$7</f>
        <v>6.18511137686784</v>
      </c>
      <c r="M536" s="5">
        <f>SUM(B536:C536)</f>
        <v>478.53</v>
      </c>
      <c r="N536">
        <f>EXP(L536)</f>
        <v>485.46703039526</v>
      </c>
      <c r="O536">
        <f>-(N536/M536-1)</f>
        <v>-0.0144965423176397</v>
      </c>
      <c r="P536" s="5">
        <f>LN(E536)</f>
        <v>4.98223581957456</v>
      </c>
      <c r="Q536" s="5">
        <f>LN(C536)</f>
        <v>2.53210825127229</v>
      </c>
    </row>
    <row r="537" spans="1:244">
      <c r="A537">
        <v>1994.01</v>
      </c>
      <c r="B537" s="5">
        <v>472.99</v>
      </c>
      <c r="C537" s="5">
        <v>12.6233</v>
      </c>
      <c r="D537" s="5">
        <v>22.1567</v>
      </c>
      <c r="E537" s="5">
        <v>146.2</v>
      </c>
      <c r="F537" s="5">
        <v>5.75</v>
      </c>
      <c r="G537" s="5">
        <f>B537*$E$733/E537</f>
        <v>709.84411005472</v>
      </c>
      <c r="H537" s="5">
        <f>C537*$E$733/E537</f>
        <v>18.9445340376197</v>
      </c>
      <c r="I537" s="5">
        <f>D537*$E$733/E537</f>
        <v>33.2518721183311</v>
      </c>
      <c r="J537">
        <f>J536+1/12</f>
        <v>1993.99999999996</v>
      </c>
      <c r="K537" s="5">
        <f>LN(B537+C537)</f>
        <v>6.18541262816759</v>
      </c>
      <c r="L537">
        <f>$L$6+J537*$L$7</f>
        <v>6.1909093183238</v>
      </c>
      <c r="M537" s="5">
        <f>SUM(B537:C537)</f>
        <v>485.6133</v>
      </c>
      <c r="N537">
        <f>EXP(L537)</f>
        <v>488.289915369335</v>
      </c>
      <c r="O537">
        <f>-(N537/M537-1)</f>
        <v>-0.00551182467476785</v>
      </c>
      <c r="P537" s="5">
        <f>LN(E537)</f>
        <v>4.98497554731568</v>
      </c>
      <c r="Q537" s="5">
        <f>LN(C537)</f>
        <v>2.53554431262949</v>
      </c>
    </row>
    <row r="538" spans="1:244">
      <c r="A538">
        <v>1994.02</v>
      </c>
      <c r="B538" s="5">
        <v>471.58</v>
      </c>
      <c r="C538" s="5">
        <v>12.6667</v>
      </c>
      <c r="D538" s="5">
        <v>22.4333</v>
      </c>
      <c r="E538" s="5">
        <v>146.7</v>
      </c>
      <c r="F538" s="5">
        <v>5.97</v>
      </c>
      <c r="G538" s="5">
        <f>B538*$E$733/E538</f>
        <v>705.315878527607</v>
      </c>
      <c r="H538" s="5">
        <f>C538*$E$733/E538</f>
        <v>18.9448760306748</v>
      </c>
      <c r="I538" s="5">
        <f>D538*$E$733/E538</f>
        <v>33.552234398773</v>
      </c>
      <c r="J538">
        <f>J537+1/12</f>
        <v>1994.08333333329</v>
      </c>
      <c r="K538" s="5">
        <f>LN(B538+C538)</f>
        <v>6.18259448760204</v>
      </c>
      <c r="L538">
        <f>$L$6+J538*$L$7</f>
        <v>6.19670725977974</v>
      </c>
      <c r="M538" s="5">
        <f>SUM(B538:C538)</f>
        <v>484.2467</v>
      </c>
      <c r="N538">
        <f>EXP(L538)</f>
        <v>491.129214804272</v>
      </c>
      <c r="O538">
        <f>-(N538/M538-1)</f>
        <v>-0.014212827478788</v>
      </c>
      <c r="P538" s="5">
        <f>LN(E538)</f>
        <v>4.98838968514894</v>
      </c>
      <c r="Q538" s="5">
        <f>LN(C538)</f>
        <v>2.53897650263376</v>
      </c>
    </row>
    <row r="539" spans="1:244">
      <c r="A539">
        <v>1994.03</v>
      </c>
      <c r="B539" s="5">
        <v>463.81</v>
      </c>
      <c r="C539" s="5">
        <v>12.71</v>
      </c>
      <c r="D539" s="5">
        <v>22.71</v>
      </c>
      <c r="E539" s="5">
        <v>147.2</v>
      </c>
      <c r="F539" s="5">
        <v>6.48</v>
      </c>
      <c r="G539" s="5">
        <f>B539*$E$733/E539</f>
        <v>691.33842330163</v>
      </c>
      <c r="H539" s="5">
        <f>C539*$E$733/E539</f>
        <v>18.9450666440217</v>
      </c>
      <c r="I539" s="5">
        <f>D539*$E$733/E539</f>
        <v>33.8507052309783</v>
      </c>
      <c r="J539">
        <f>J538+1/12</f>
        <v>1994.16666666663</v>
      </c>
      <c r="K539" s="5">
        <f>LN(B539+C539)</f>
        <v>6.16650969493116</v>
      </c>
      <c r="L539">
        <f>$L$6+J539*$L$7</f>
        <v>6.20250520123571</v>
      </c>
      <c r="M539" s="5">
        <f>SUM(B539:C539)</f>
        <v>476.52</v>
      </c>
      <c r="N539">
        <f>EXP(L539)</f>
        <v>493.985024146611</v>
      </c>
      <c r="O539">
        <f>-(N539/M539-1)</f>
        <v>-0.0366511880857288</v>
      </c>
      <c r="P539" s="5">
        <f>LN(E539)</f>
        <v>4.99179220629478</v>
      </c>
      <c r="Q539" s="5">
        <f>LN(C539)</f>
        <v>2.54238908520136</v>
      </c>
    </row>
    <row r="540" spans="1:244">
      <c r="A540">
        <v>1994.04</v>
      </c>
      <c r="B540" s="5">
        <v>447.23</v>
      </c>
      <c r="C540" s="5">
        <v>12.7533</v>
      </c>
      <c r="D540" s="5">
        <v>23.54</v>
      </c>
      <c r="E540" s="5">
        <v>147.4</v>
      </c>
      <c r="F540" s="5">
        <v>6.97</v>
      </c>
      <c r="G540" s="5">
        <f>B540*$E$733/E540</f>
        <v>665.720363161465</v>
      </c>
      <c r="H540" s="5">
        <f>C540*$E$733/E540</f>
        <v>18.9838148324288</v>
      </c>
      <c r="I540" s="5">
        <f>D540*$E$733/E540</f>
        <v>35.0402641791045</v>
      </c>
      <c r="J540">
        <f>J539+1/12</f>
        <v>1994.24999999996</v>
      </c>
      <c r="K540" s="5">
        <f>LN(B540+C540)</f>
        <v>6.1311901844763</v>
      </c>
      <c r="L540">
        <f>$L$6+J540*$L$7</f>
        <v>6.20830314269168</v>
      </c>
      <c r="M540" s="5">
        <f>SUM(B540:C540)</f>
        <v>459.9833</v>
      </c>
      <c r="N540">
        <f>EXP(L540)</f>
        <v>496.857439397852</v>
      </c>
      <c r="O540">
        <f>-(N540/M540-1)</f>
        <v>-0.0801640829087746</v>
      </c>
      <c r="P540" s="5">
        <f>LN(E540)</f>
        <v>4.99314997975524</v>
      </c>
      <c r="Q540" s="5">
        <f>LN(C540)</f>
        <v>2.54579006164482</v>
      </c>
    </row>
    <row r="541" spans="1:244">
      <c r="A541">
        <v>1994.05</v>
      </c>
      <c r="B541" s="5">
        <v>450.9</v>
      </c>
      <c r="C541" s="5">
        <v>12.7967</v>
      </c>
      <c r="D541" s="5">
        <v>24.37</v>
      </c>
      <c r="E541" s="5">
        <v>147.5</v>
      </c>
      <c r="F541" s="5">
        <v>7.18</v>
      </c>
      <c r="G541" s="5">
        <f>B541*$E$733/E541</f>
        <v>670.728270508474</v>
      </c>
      <c r="H541" s="5">
        <f>C541*$E$733/E541</f>
        <v>19.0355033471186</v>
      </c>
      <c r="I541" s="5">
        <f>D541*$E$733/E541</f>
        <v>36.2511597966102</v>
      </c>
      <c r="J541">
        <f>J540+1/12</f>
        <v>1994.33333333329</v>
      </c>
      <c r="K541" s="5">
        <f>LN(B541+C541)</f>
        <v>6.13923067470183</v>
      </c>
      <c r="L541">
        <f>$L$6+J541*$L$7</f>
        <v>6.21410108414761</v>
      </c>
      <c r="M541" s="5">
        <f>SUM(B541:C541)</f>
        <v>463.6967</v>
      </c>
      <c r="N541">
        <f>EXP(L541)</f>
        <v>499.74655711772</v>
      </c>
      <c r="O541">
        <f>-(N541/M541-1)</f>
        <v>-0.0777444763305848</v>
      </c>
      <c r="P541" s="5">
        <f>LN(E541)</f>
        <v>4.99382817577987</v>
      </c>
      <c r="Q541" s="5">
        <f>LN(C541)</f>
        <v>2.54918732518622</v>
      </c>
    </row>
    <row r="542" spans="1:244">
      <c r="A542">
        <v>1994.06</v>
      </c>
      <c r="B542" s="5">
        <v>454.83</v>
      </c>
      <c r="C542" s="5">
        <v>12.84</v>
      </c>
      <c r="D542" s="5">
        <v>25.2</v>
      </c>
      <c r="E542" s="5">
        <v>148</v>
      </c>
      <c r="F542" s="5">
        <v>7.1</v>
      </c>
      <c r="G542" s="5">
        <f>B542*$E$733/E542</f>
        <v>674.288548175676</v>
      </c>
      <c r="H542" s="5">
        <f>C542*$E$733/E542</f>
        <v>19.0353867567568</v>
      </c>
      <c r="I542" s="5">
        <f>D542*$E$733/E542</f>
        <v>37.3591702702703</v>
      </c>
      <c r="J542">
        <f>J541+1/12</f>
        <v>1994.41666666663</v>
      </c>
      <c r="K542" s="5">
        <f>LN(B542+C542)</f>
        <v>6.1477629189927</v>
      </c>
      <c r="L542">
        <f>$L$6+J542*$L$7</f>
        <v>6.21989902560358</v>
      </c>
      <c r="M542" s="5">
        <f>SUM(B542:C542)</f>
        <v>467.67</v>
      </c>
      <c r="N542">
        <f>EXP(L542)</f>
        <v>502.65247442746</v>
      </c>
      <c r="O542">
        <f>-(N542/M542-1)</f>
        <v>-0.0748016217150125</v>
      </c>
      <c r="P542" s="5">
        <f>LN(E542)</f>
        <v>4.99721227376411</v>
      </c>
      <c r="Q542" s="5">
        <f>LN(C542)</f>
        <v>2.55256529826182</v>
      </c>
    </row>
    <row r="543" spans="1:244">
      <c r="A543">
        <v>1994.07</v>
      </c>
      <c r="B543" s="5">
        <v>451.4</v>
      </c>
      <c r="C543" s="5">
        <v>12.87</v>
      </c>
      <c r="D543" s="5">
        <v>25.91</v>
      </c>
      <c r="E543" s="5">
        <v>148.4</v>
      </c>
      <c r="F543" s="5">
        <v>7.3</v>
      </c>
      <c r="G543" s="5">
        <f>B543*$E$733/E543</f>
        <v>667.399766846361</v>
      </c>
      <c r="H543" s="5">
        <f>C543*$E$733/E543</f>
        <v>19.0284337601078</v>
      </c>
      <c r="I543" s="5">
        <f>D543*$E$733/E543</f>
        <v>38.3082143530997</v>
      </c>
      <c r="J543">
        <f>J542+1/12</f>
        <v>1994.49999999996</v>
      </c>
      <c r="K543" s="5">
        <f>LN(B543+C543)</f>
        <v>6.14046627954183</v>
      </c>
      <c r="L543">
        <f>$L$6+J543*$L$7</f>
        <v>6.22569696705955</v>
      </c>
      <c r="M543" s="5">
        <f>SUM(B543:C543)</f>
        <v>464.27</v>
      </c>
      <c r="N543">
        <f>EXP(L543)</f>
        <v>505.57528901301</v>
      </c>
      <c r="O543">
        <f>-(N543/M543-1)</f>
        <v>-0.0889682491072223</v>
      </c>
      <c r="P543" s="5">
        <f>LN(E543)</f>
        <v>4.99991133073328</v>
      </c>
      <c r="Q543" s="5">
        <f>LN(C543)</f>
        <v>2.55489902160804</v>
      </c>
    </row>
    <row r="544" spans="1:244">
      <c r="A544">
        <v>1994.08</v>
      </c>
      <c r="B544" s="5">
        <v>464.24</v>
      </c>
      <c r="C544" s="5">
        <v>12.9</v>
      </c>
      <c r="D544" s="5">
        <v>26.62</v>
      </c>
      <c r="E544" s="5">
        <v>149</v>
      </c>
      <c r="F544" s="5">
        <v>7.24</v>
      </c>
      <c r="G544" s="5">
        <f>B544*$E$733/E544</f>
        <v>683.619883489933</v>
      </c>
      <c r="H544" s="5">
        <f>C544*$E$733/E544</f>
        <v>18.9959859060403</v>
      </c>
      <c r="I544" s="5">
        <f>D544*$E$733/E544</f>
        <v>39.199468590604</v>
      </c>
      <c r="J544">
        <f>J543+1/12</f>
        <v>1994.58333333329</v>
      </c>
      <c r="K544" s="5">
        <f>LN(B544+C544)</f>
        <v>6.16780994887355</v>
      </c>
      <c r="L544">
        <f>$L$6+J544*$L$7</f>
        <v>6.23149490851549</v>
      </c>
      <c r="M544" s="5">
        <f>SUM(B544:C544)</f>
        <v>477.14</v>
      </c>
      <c r="N544">
        <f>EXP(L544)</f>
        <v>508.515099128333</v>
      </c>
      <c r="O544">
        <f>-(N544/M544-1)</f>
        <v>-0.0657565895299759</v>
      </c>
      <c r="P544" s="5">
        <f>LN(E544)</f>
        <v>5.00394630594546</v>
      </c>
      <c r="Q544" s="5">
        <f>LN(C544)</f>
        <v>2.55722731136763</v>
      </c>
    </row>
    <row r="545" spans="1:244">
      <c r="A545">
        <v>1994.09</v>
      </c>
      <c r="B545" s="5">
        <v>466.96</v>
      </c>
      <c r="C545" s="5">
        <v>12.93</v>
      </c>
      <c r="D545" s="5">
        <v>27.33</v>
      </c>
      <c r="E545" s="5">
        <v>149.4</v>
      </c>
      <c r="F545" s="5">
        <v>7.46</v>
      </c>
      <c r="G545" s="5">
        <f>B545*$E$733/E545</f>
        <v>685.784207228916</v>
      </c>
      <c r="H545" s="5">
        <f>C545*$E$733/E545</f>
        <v>18.989184939759</v>
      </c>
      <c r="I545" s="5">
        <f>D545*$E$733/E545</f>
        <v>40.1372331325301</v>
      </c>
      <c r="J545">
        <f>J544+1/12</f>
        <v>1994.66666666663</v>
      </c>
      <c r="K545" s="5">
        <f>LN(B545+C545)</f>
        <v>6.17355691097258</v>
      </c>
      <c r="L545">
        <f>$L$6+J545*$L$7</f>
        <v>6.23729284997145</v>
      </c>
      <c r="M545" s="5">
        <f>SUM(B545:C545)</f>
        <v>479.89</v>
      </c>
      <c r="N545">
        <f>EXP(L545)</f>
        <v>511.472003598758</v>
      </c>
      <c r="O545">
        <f>-(N545/M545-1)</f>
        <v>-0.065810922500485</v>
      </c>
      <c r="P545" s="5">
        <f>LN(E545)</f>
        <v>5.00662727269872</v>
      </c>
      <c r="Q545" s="5">
        <f>LN(C545)</f>
        <v>2.55955019278377</v>
      </c>
    </row>
    <row r="546" spans="1:244">
      <c r="A546">
        <v>1994.1</v>
      </c>
      <c r="B546" s="5">
        <v>463.81</v>
      </c>
      <c r="C546" s="5">
        <v>13.0133</v>
      </c>
      <c r="D546" s="5">
        <v>28.42</v>
      </c>
      <c r="E546" s="5">
        <v>149.5</v>
      </c>
      <c r="F546" s="5">
        <v>7.74</v>
      </c>
      <c r="G546" s="5">
        <f>B546*$E$733/E546</f>
        <v>680.702447558528</v>
      </c>
      <c r="H546" s="5">
        <f>C546*$E$733/E546</f>
        <v>19.0987368983278</v>
      </c>
      <c r="I546" s="5">
        <f>D546*$E$733/E546</f>
        <v>41.7101044816053</v>
      </c>
      <c r="J546">
        <f>J545+1/12</f>
        <v>1994.74999999996</v>
      </c>
      <c r="K546" s="5">
        <f>LN(B546+C546)</f>
        <v>6.16714598200683</v>
      </c>
      <c r="L546">
        <f>$L$6+J546*$L$7</f>
        <v>6.24309079142739</v>
      </c>
      <c r="M546" s="5">
        <f>SUM(B546:C546)</f>
        <v>476.8233</v>
      </c>
      <c r="N546">
        <f>EXP(L546)</f>
        <v>514.446101824206</v>
      </c>
      <c r="O546">
        <f>-(N546/M546-1)</f>
        <v>-0.078903027230854</v>
      </c>
      <c r="P546" s="5">
        <f>LN(E546)</f>
        <v>5.00729639283074</v>
      </c>
      <c r="Q546" s="5">
        <f>LN(C546)</f>
        <v>2.56597191139809</v>
      </c>
    </row>
    <row r="547" spans="1:244">
      <c r="A547">
        <v>1994.11</v>
      </c>
      <c r="B547" s="5">
        <v>461.01</v>
      </c>
      <c r="C547" s="5">
        <v>13.0967</v>
      </c>
      <c r="D547" s="5">
        <v>29.51</v>
      </c>
      <c r="E547" s="5">
        <v>149.7</v>
      </c>
      <c r="F547" s="5">
        <v>7.96</v>
      </c>
      <c r="G547" s="5">
        <f>B547*$E$733/E547</f>
        <v>675.689145691383</v>
      </c>
      <c r="H547" s="5">
        <f>C547*$E$733/E547</f>
        <v>19.1954578737475</v>
      </c>
      <c r="I547" s="5">
        <f>D547*$E$733/E547</f>
        <v>43.2519613226453</v>
      </c>
      <c r="J547">
        <f>J546+1/12</f>
        <v>1994.83333333329</v>
      </c>
      <c r="K547" s="5">
        <f>LN(B547+C547)</f>
        <v>6.16143240184787</v>
      </c>
      <c r="L547">
        <f>$L$6+J547*$L$7</f>
        <v>6.24888873288336</v>
      </c>
      <c r="M547" s="5">
        <f>SUM(B547:C547)</f>
        <v>474.1067</v>
      </c>
      <c r="N547">
        <f>EXP(L547)</f>
        <v>517.437493782644</v>
      </c>
      <c r="O547">
        <f>-(N547/M547-1)</f>
        <v>-0.0913946033301021</v>
      </c>
      <c r="P547" s="5">
        <f>LN(E547)</f>
        <v>5.00863329142558</v>
      </c>
      <c r="Q547" s="5">
        <f>LN(C547)</f>
        <v>2.57236029007591</v>
      </c>
    </row>
    <row r="548" spans="1:244">
      <c r="A548">
        <v>1994.12</v>
      </c>
      <c r="B548" s="5">
        <v>455.19</v>
      </c>
      <c r="C548" s="5">
        <v>13.18</v>
      </c>
      <c r="D548" s="5">
        <v>30.6</v>
      </c>
      <c r="E548" s="5">
        <v>149.7</v>
      </c>
      <c r="F548" s="5">
        <v>7.81</v>
      </c>
      <c r="G548" s="5">
        <f>B548*$E$733/E548</f>
        <v>667.158938476954</v>
      </c>
      <c r="H548" s="5">
        <f>C548*$E$733/E548</f>
        <v>19.3175482965932</v>
      </c>
      <c r="I548" s="5">
        <f>D548*$E$733/E548</f>
        <v>44.8495430861723</v>
      </c>
      <c r="J548">
        <f>J547+1/12</f>
        <v>1994.91666666663</v>
      </c>
      <c r="K548" s="5">
        <f>LN(B548+C548)</f>
        <v>6.14925858185004</v>
      </c>
      <c r="L548">
        <f>$L$6+J548*$L$7</f>
        <v>6.25468667433933</v>
      </c>
      <c r="M548" s="5">
        <f>SUM(B548:C548)</f>
        <v>468.37</v>
      </c>
      <c r="N548">
        <f>EXP(L548)</f>
        <v>520.446280033345</v>
      </c>
      <c r="O548">
        <f>-(N548/M548-1)</f>
        <v>-0.111186199016473</v>
      </c>
      <c r="P548" s="5">
        <f>LN(E548)</f>
        <v>5.00863329142558</v>
      </c>
      <c r="Q548" s="5">
        <f>LN(C548)</f>
        <v>2.57870052907436</v>
      </c>
    </row>
    <row r="549" spans="1:244">
      <c r="A549">
        <v>1995.01</v>
      </c>
      <c r="B549" s="5">
        <v>465.25</v>
      </c>
      <c r="C549" s="5">
        <v>13.18</v>
      </c>
      <c r="D549" s="5">
        <v>31.25</v>
      </c>
      <c r="E549" s="5">
        <v>150.3</v>
      </c>
      <c r="F549" s="5">
        <v>7.78</v>
      </c>
      <c r="G549" s="5">
        <f>B549*$E$733/E549</f>
        <v>679.181422155688</v>
      </c>
      <c r="H549" s="5">
        <f>C549*$E$733/E549</f>
        <v>19.2404323353293</v>
      </c>
      <c r="I549" s="5">
        <f>D549*$E$733/E549</f>
        <v>45.6193862275449</v>
      </c>
      <c r="J549">
        <f>J548+1/12</f>
        <v>1994.99999999996</v>
      </c>
      <c r="K549" s="5">
        <f>LN(B549+C549)</f>
        <v>6.17050990970039</v>
      </c>
      <c r="L549">
        <f>$L$6+J549*$L$7</f>
        <v>6.26048461579526</v>
      </c>
      <c r="M549" s="5">
        <f>SUM(B549:C549)</f>
        <v>478.43</v>
      </c>
      <c r="N549">
        <f>EXP(L549)</f>
        <v>523.472561720314</v>
      </c>
      <c r="O549">
        <f>-(N549/M549-1)</f>
        <v>-0.0941466081146962</v>
      </c>
      <c r="P549" s="5">
        <f>LN(E549)</f>
        <v>5.01263329675893</v>
      </c>
      <c r="Q549" s="5">
        <f>LN(C549)</f>
        <v>2.57870052907436</v>
      </c>
    </row>
    <row r="550" spans="1:244">
      <c r="A550">
        <v>1995.02</v>
      </c>
      <c r="B550" s="5">
        <v>481.92</v>
      </c>
      <c r="C550" s="5">
        <v>13.18</v>
      </c>
      <c r="D550" s="5">
        <v>31.9</v>
      </c>
      <c r="E550" s="5">
        <v>150.9</v>
      </c>
      <c r="F550" s="5">
        <v>7.47</v>
      </c>
      <c r="G550" s="5">
        <f>B550*$E$733/E550</f>
        <v>700.71934473161</v>
      </c>
      <c r="H550" s="5">
        <f>C550*$E$733/E550</f>
        <v>19.1639296222664</v>
      </c>
      <c r="I550" s="5">
        <f>D550*$E$733/E550</f>
        <v>46.3831073558648</v>
      </c>
      <c r="J550">
        <f>J549+1/12</f>
        <v>1995.08333333329</v>
      </c>
      <c r="K550" s="5">
        <f>LN(B550+C550)</f>
        <v>6.20475976236738</v>
      </c>
      <c r="L550">
        <f>$L$6+J550*$L$7</f>
        <v>6.26628255725123</v>
      </c>
      <c r="M550" s="5">
        <f>SUM(B550:C550)</f>
        <v>495.1</v>
      </c>
      <c r="N550">
        <f>EXP(L550)</f>
        <v>526.516440575729</v>
      </c>
      <c r="O550">
        <f>-(N550/M550-1)</f>
        <v>-0.0634547375797387</v>
      </c>
      <c r="P550" s="5">
        <f>LN(E550)</f>
        <v>5.0166173657738</v>
      </c>
      <c r="Q550" s="5">
        <f>LN(C550)</f>
        <v>2.57870052907436</v>
      </c>
    </row>
    <row r="551" spans="1:244">
      <c r="A551">
        <v>1995.03</v>
      </c>
      <c r="B551" s="5">
        <v>493.15</v>
      </c>
      <c r="C551" s="5">
        <v>13.18</v>
      </c>
      <c r="D551" s="5">
        <v>32.55</v>
      </c>
      <c r="E551" s="5">
        <v>151.4</v>
      </c>
      <c r="F551" s="5">
        <v>7.2</v>
      </c>
      <c r="G551" s="5">
        <f>B551*$E$733/E551</f>
        <v>714.679885402906</v>
      </c>
      <c r="H551" s="5">
        <f>C551*$E$733/E551</f>
        <v>19.1006405548217</v>
      </c>
      <c r="I551" s="5">
        <f>D551*$E$733/E551</f>
        <v>47.1719157859973</v>
      </c>
      <c r="J551">
        <f>J550+1/12</f>
        <v>1995.16666666663</v>
      </c>
      <c r="K551" s="5">
        <f>LN(B551+C551)</f>
        <v>6.22718863062752</v>
      </c>
      <c r="L551">
        <f>$L$6+J551*$L$7</f>
        <v>6.27208049870717</v>
      </c>
      <c r="M551" s="5">
        <f>SUM(B551:C551)</f>
        <v>506.33</v>
      </c>
      <c r="N551">
        <f>EXP(L551)</f>
        <v>529.578018923258</v>
      </c>
      <c r="O551">
        <f>-(N551/M551-1)</f>
        <v>-0.0459147570226097</v>
      </c>
      <c r="P551" s="5">
        <f>LN(E551)</f>
        <v>5.01992534100335</v>
      </c>
      <c r="Q551" s="5">
        <f>LN(C551)</f>
        <v>2.57870052907436</v>
      </c>
    </row>
    <row r="552" spans="1:244">
      <c r="A552">
        <v>1995.04</v>
      </c>
      <c r="B552" s="5">
        <v>507.91</v>
      </c>
      <c r="C552" s="5">
        <v>13.2433</v>
      </c>
      <c r="D552" s="5">
        <v>33.1767</v>
      </c>
      <c r="E552" s="5">
        <v>151.9</v>
      </c>
      <c r="F552" s="5">
        <v>7.06</v>
      </c>
      <c r="G552" s="5">
        <f>B552*$E$733/E552</f>
        <v>733.647406254114</v>
      </c>
      <c r="H552" s="5">
        <f>C552*$E$733/E552</f>
        <v>19.1292014239631</v>
      </c>
      <c r="I552" s="5">
        <f>D552*$E$733/E552</f>
        <v>47.9218757320605</v>
      </c>
      <c r="J552">
        <f>J551+1/12</f>
        <v>1995.24999999996</v>
      </c>
      <c r="K552" s="5">
        <f>LN(B552+C552)</f>
        <v>6.25604424031534</v>
      </c>
      <c r="L552">
        <f>$L$6+J552*$L$7</f>
        <v>6.27787844016314</v>
      </c>
      <c r="M552" s="5">
        <f>SUM(B552:C552)</f>
        <v>521.1533</v>
      </c>
      <c r="N552">
        <f>EXP(L552)</f>
        <v>532.657399681622</v>
      </c>
      <c r="O552">
        <f>-(N552/M552-1)</f>
        <v>-0.022074310345193</v>
      </c>
      <c r="P552" s="5">
        <f>LN(E552)</f>
        <v>5.02322240960173</v>
      </c>
      <c r="Q552" s="5">
        <f>LN(C552)</f>
        <v>2.58349176416555</v>
      </c>
    </row>
    <row r="553" spans="1:244">
      <c r="A553">
        <v>1995.05</v>
      </c>
      <c r="B553" s="5">
        <v>523.81</v>
      </c>
      <c r="C553" s="5">
        <v>13.3067</v>
      </c>
      <c r="D553" s="5">
        <v>33.8033</v>
      </c>
      <c r="E553" s="5">
        <v>152.2</v>
      </c>
      <c r="F553" s="5">
        <v>6.63</v>
      </c>
      <c r="G553" s="5">
        <f>B553*$E$733/E553</f>
        <v>755.122706373193</v>
      </c>
      <c r="H553" s="5">
        <f>C553*$E$733/E553</f>
        <v>19.1828932568988</v>
      </c>
      <c r="I553" s="5">
        <f>D553*$E$733/E553</f>
        <v>48.7307217890933</v>
      </c>
      <c r="J553">
        <f>J552+1/12</f>
        <v>1995.33333333329</v>
      </c>
      <c r="K553" s="5">
        <f>LN(B553+C553)</f>
        <v>6.28621538933439</v>
      </c>
      <c r="L553">
        <f>$L$6+J553*$L$7</f>
        <v>6.2836763816191</v>
      </c>
      <c r="M553" s="5">
        <f>SUM(B553:C553)</f>
        <v>537.1167</v>
      </c>
      <c r="N553">
        <f>EXP(L553)</f>
        <v>535.754686367943</v>
      </c>
      <c r="O553">
        <f>-(N553/M553-1)</f>
        <v>0.00253578716144354</v>
      </c>
      <c r="P553" s="5">
        <f>LN(E553)</f>
        <v>5.02519544542759</v>
      </c>
      <c r="Q553" s="5">
        <f>LN(C553)</f>
        <v>2.58826766778204</v>
      </c>
    </row>
    <row r="554" spans="1:244">
      <c r="A554">
        <v>1995.06</v>
      </c>
      <c r="B554" s="5">
        <v>539.35</v>
      </c>
      <c r="C554" s="5">
        <v>13.37</v>
      </c>
      <c r="D554" s="5">
        <v>34.43</v>
      </c>
      <c r="E554" s="5">
        <v>152.5</v>
      </c>
      <c r="F554" s="5">
        <v>6.17</v>
      </c>
      <c r="G554" s="5">
        <f>B554*$E$733/E554</f>
        <v>775.995559672131</v>
      </c>
      <c r="H554" s="5">
        <f>C554*$E$733/E554</f>
        <v>19.2362299672131</v>
      </c>
      <c r="I554" s="5">
        <f>D554*$E$733/E554</f>
        <v>49.5365293770492</v>
      </c>
      <c r="J554">
        <f>J553+1/12</f>
        <v>1995.41666666663</v>
      </c>
      <c r="K554" s="5">
        <f>LN(B554+C554)</f>
        <v>6.31485154418054</v>
      </c>
      <c r="L554">
        <f>$L$6+J554*$L$7</f>
        <v>6.28947432307504</v>
      </c>
      <c r="M554" s="5">
        <f>SUM(B554:C554)</f>
        <v>552.72</v>
      </c>
      <c r="N554">
        <f>EXP(L554)</f>
        <v>538.869983101276</v>
      </c>
      <c r="O554">
        <f>-(N554/M554-1)</f>
        <v>0.0250579260723772</v>
      </c>
      <c r="P554" s="5">
        <f>LN(E554)</f>
        <v>5.02716459604747</v>
      </c>
      <c r="Q554" s="5">
        <f>LN(C554)</f>
        <v>2.59301339111385</v>
      </c>
    </row>
    <row r="555" spans="1:244">
      <c r="A555">
        <v>1995.07</v>
      </c>
      <c r="B555" s="5">
        <v>557.37</v>
      </c>
      <c r="C555" s="5">
        <v>13.44</v>
      </c>
      <c r="D555" s="5">
        <v>34.68</v>
      </c>
      <c r="E555" s="5">
        <v>152.5</v>
      </c>
      <c r="F555" s="5">
        <v>6.28</v>
      </c>
      <c r="G555" s="5">
        <f>B555*$E$733/E555</f>
        <v>801.922026688525</v>
      </c>
      <c r="H555" s="5">
        <f>C555*$E$733/E555</f>
        <v>19.3369432131148</v>
      </c>
      <c r="I555" s="5">
        <f>D555*$E$733/E555</f>
        <v>49.8962195409836</v>
      </c>
      <c r="J555">
        <f>J554+1/12</f>
        <v>1995.49999999996</v>
      </c>
      <c r="K555" s="5">
        <f>LN(B555+C555)</f>
        <v>6.34705640472042</v>
      </c>
      <c r="L555">
        <f>$L$6+J555*$L$7</f>
        <v>6.29527226453101</v>
      </c>
      <c r="M555" s="5">
        <f>SUM(B555:C555)</f>
        <v>570.81</v>
      </c>
      <c r="N555">
        <f>EXP(L555)</f>
        <v>542.003394606148</v>
      </c>
      <c r="O555">
        <f>-(N555/M555-1)</f>
        <v>0.0504661890889295</v>
      </c>
      <c r="P555" s="5">
        <f>LN(E555)</f>
        <v>5.02716459604747</v>
      </c>
      <c r="Q555" s="5">
        <f>LN(C555)</f>
        <v>2.598235335095</v>
      </c>
    </row>
    <row r="556" spans="1:244">
      <c r="A556">
        <v>1995.08</v>
      </c>
      <c r="B556" s="5">
        <v>559.11</v>
      </c>
      <c r="C556" s="5">
        <v>13.51</v>
      </c>
      <c r="D556" s="5">
        <v>34.93</v>
      </c>
      <c r="E556" s="5">
        <v>152.9</v>
      </c>
      <c r="F556" s="5">
        <v>6.49</v>
      </c>
      <c r="G556" s="5">
        <f>B556*$E$733/E556</f>
        <v>802.321021648136</v>
      </c>
      <c r="H556" s="5">
        <f>C556*$E$733/E556</f>
        <v>19.3868058207979</v>
      </c>
      <c r="I556" s="5">
        <f>D556*$E$733/E556</f>
        <v>50.1244357750163</v>
      </c>
      <c r="J556">
        <f>J555+1/12</f>
        <v>1995.58333333329</v>
      </c>
      <c r="K556" s="5">
        <f>LN(B556+C556)</f>
        <v>6.35022232045082</v>
      </c>
      <c r="L556">
        <f>$L$6+J556*$L$7</f>
        <v>6.30107020598695</v>
      </c>
      <c r="M556" s="5">
        <f>SUM(B556:C556)</f>
        <v>572.62</v>
      </c>
      <c r="N556">
        <f>EXP(L556)</f>
        <v>545.155026215978</v>
      </c>
      <c r="O556">
        <f>-(N556/M556-1)</f>
        <v>0.0479636998079387</v>
      </c>
      <c r="P556" s="5">
        <f>LN(E556)</f>
        <v>5.02978411293502</v>
      </c>
      <c r="Q556" s="5">
        <f>LN(C556)</f>
        <v>2.60343015197211</v>
      </c>
    </row>
    <row r="557" spans="1:244">
      <c r="A557">
        <v>1995.09</v>
      </c>
      <c r="B557" s="5">
        <v>578.77</v>
      </c>
      <c r="C557" s="5">
        <v>13.58</v>
      </c>
      <c r="D557" s="5">
        <v>35.18</v>
      </c>
      <c r="E557" s="5">
        <v>153.2</v>
      </c>
      <c r="F557" s="5">
        <v>6.2</v>
      </c>
      <c r="G557" s="5">
        <f>B557*$E$733/E557</f>
        <v>828.906687140992</v>
      </c>
      <c r="H557" s="5">
        <f>C557*$E$733/E557</f>
        <v>19.4490951697128</v>
      </c>
      <c r="I557" s="5">
        <f>D557*$E$733/E557</f>
        <v>50.3843275456919</v>
      </c>
      <c r="J557">
        <f>J556+1/12</f>
        <v>1995.66666666663</v>
      </c>
      <c r="K557" s="5">
        <f>LN(B557+C557)</f>
        <v>6.38409767640077</v>
      </c>
      <c r="L557">
        <f>$L$6+J557*$L$7</f>
        <v>6.30686814744291</v>
      </c>
      <c r="M557" s="5">
        <f>SUM(B557:C557)</f>
        <v>592.35</v>
      </c>
      <c r="N557">
        <f>EXP(L557)</f>
        <v>548.324983876736</v>
      </c>
      <c r="O557">
        <f>-(N557/M557-1)</f>
        <v>0.074322640538979</v>
      </c>
      <c r="P557" s="5">
        <f>LN(E557)</f>
        <v>5.03174425730649</v>
      </c>
      <c r="Q557" s="5">
        <f>LN(C557)</f>
        <v>2.60859812213055</v>
      </c>
    </row>
    <row r="558" spans="1:244">
      <c r="A558">
        <v>1995.1</v>
      </c>
      <c r="B558" s="5">
        <v>582.92</v>
      </c>
      <c r="C558" s="5">
        <v>13.65</v>
      </c>
      <c r="D558" s="5">
        <v>34.7733</v>
      </c>
      <c r="E558" s="5">
        <v>153.7</v>
      </c>
      <c r="F558" s="5">
        <v>6.04</v>
      </c>
      <c r="G558" s="5">
        <f>B558*$E$733/E558</f>
        <v>832.134418477554</v>
      </c>
      <c r="H558" s="5">
        <f>C558*$E$733/E558</f>
        <v>19.4857524398178</v>
      </c>
      <c r="I558" s="5">
        <f>D558*$E$733/E558</f>
        <v>49.6398472758621</v>
      </c>
      <c r="J558">
        <f>J557+1/12</f>
        <v>1995.74999999996</v>
      </c>
      <c r="K558" s="5">
        <f>LN(B558+C558)</f>
        <v>6.39119658586828</v>
      </c>
      <c r="L558">
        <f>$L$6+J558*$L$7</f>
        <v>6.31266608889888</v>
      </c>
      <c r="M558" s="5">
        <f>SUM(B558:C558)</f>
        <v>596.57</v>
      </c>
      <c r="N558">
        <f>EXP(L558)</f>
        <v>551.513374150398</v>
      </c>
      <c r="O558">
        <f>-(N558/M558-1)</f>
        <v>0.0755261341495589</v>
      </c>
      <c r="P558" s="5">
        <f>LN(E558)</f>
        <v>5.03500265054455</v>
      </c>
      <c r="Q558" s="5">
        <f>LN(C558)</f>
        <v>2.61373952163097</v>
      </c>
    </row>
    <row r="559" spans="1:244">
      <c r="A559">
        <v>1995.11</v>
      </c>
      <c r="B559" s="5">
        <v>595.53</v>
      </c>
      <c r="C559" s="5">
        <v>13.72</v>
      </c>
      <c r="D559" s="5">
        <v>34.3667</v>
      </c>
      <c r="E559" s="5">
        <v>153.6</v>
      </c>
      <c r="F559" s="5">
        <v>5.93</v>
      </c>
      <c r="G559" s="5">
        <f>B559*$E$733/E559</f>
        <v>850.689015820312</v>
      </c>
      <c r="H559" s="5">
        <f>C559*$E$733/E559</f>
        <v>19.59843046875</v>
      </c>
      <c r="I559" s="5">
        <f>D559*$E$733/E559</f>
        <v>49.0913542558594</v>
      </c>
      <c r="J559">
        <f>J558+1/12</f>
        <v>1995.83333333329</v>
      </c>
      <c r="K559" s="5">
        <f>LN(B559+C559)</f>
        <v>6.41222869250532</v>
      </c>
      <c r="L559">
        <f>$L$6+J559*$L$7</f>
        <v>6.31846403035482</v>
      </c>
      <c r="M559" s="5">
        <f>SUM(B559:C559)</f>
        <v>609.25</v>
      </c>
      <c r="N559">
        <f>EXP(L559)</f>
        <v>554.720304218574</v>
      </c>
      <c r="O559">
        <f>-(N559/M559-1)</f>
        <v>0.0895029885620445</v>
      </c>
      <c r="P559" s="5">
        <f>LN(E559)</f>
        <v>5.03435182071357</v>
      </c>
      <c r="Q559" s="5">
        <f>LN(C559)</f>
        <v>2.61885462229774</v>
      </c>
    </row>
    <row r="560" spans="1:244">
      <c r="A560">
        <v>1995.12</v>
      </c>
      <c r="B560" s="5">
        <v>614.57</v>
      </c>
      <c r="C560" s="5">
        <v>13.79</v>
      </c>
      <c r="D560" s="5">
        <v>33.96</v>
      </c>
      <c r="E560" s="5">
        <v>153.5</v>
      </c>
      <c r="F560" s="5">
        <v>5.71</v>
      </c>
      <c r="G560" s="5">
        <f>B560*$E$733/E560</f>
        <v>878.458750944625</v>
      </c>
      <c r="H560" s="5">
        <f>C560*$E$733/E560</f>
        <v>19.7112553094463</v>
      </c>
      <c r="I560" s="5">
        <f>D560*$E$733/E560</f>
        <v>48.5420036482085</v>
      </c>
      <c r="J560">
        <f>J559+1/12</f>
        <v>1995.91666666662</v>
      </c>
      <c r="K560" s="5">
        <f>LN(B560+C560)</f>
        <v>6.44311325063174</v>
      </c>
      <c r="L560">
        <f>$L$6+J560*$L$7</f>
        <v>6.32426197181078</v>
      </c>
      <c r="M560" s="5">
        <f>SUM(B560:C560)</f>
        <v>628.36</v>
      </c>
      <c r="N560">
        <f>EXP(L560)</f>
        <v>557.945881886162</v>
      </c>
      <c r="O560">
        <f>-(N560/M560-1)</f>
        <v>0.112060153596406</v>
      </c>
      <c r="P560" s="5">
        <f>LN(E560)</f>
        <v>5.03370056702725</v>
      </c>
      <c r="Q560" s="5">
        <f>LN(C560)</f>
        <v>2.62394369180521</v>
      </c>
    </row>
    <row r="561" spans="1:244">
      <c r="A561">
        <v>1996.01</v>
      </c>
      <c r="B561" s="5">
        <v>614.42</v>
      </c>
      <c r="C561" s="5">
        <v>13.8933</v>
      </c>
      <c r="D561" s="5">
        <v>33.9867</v>
      </c>
      <c r="E561" s="5">
        <v>154.4</v>
      </c>
      <c r="F561" s="5">
        <v>5.65</v>
      </c>
      <c r="G561" s="5">
        <f>B561*$E$733/E561</f>
        <v>873.125042875647</v>
      </c>
      <c r="H561" s="5">
        <f>C561*$E$733/E561</f>
        <v>19.7431531496114</v>
      </c>
      <c r="I561" s="5">
        <f>D561*$E$733/E561</f>
        <v>48.2969937415803</v>
      </c>
      <c r="J561">
        <f>J560+1/12</f>
        <v>1995.99999999996</v>
      </c>
      <c r="K561" s="5">
        <f>LN(B561+C561)</f>
        <v>6.44303892741659</v>
      </c>
      <c r="L561">
        <f>$L$6+J561*$L$7</f>
        <v>6.33005991326672</v>
      </c>
      <c r="M561" s="5">
        <f>SUM(B561:C561)</f>
        <v>628.3133</v>
      </c>
      <c r="N561">
        <f>EXP(L561)</f>
        <v>561.190215584855</v>
      </c>
      <c r="O561">
        <f>-(N561/M561-1)</f>
        <v>0.106830596161413</v>
      </c>
      <c r="P561" s="5">
        <f>LN(E561)</f>
        <v>5.03954663759068</v>
      </c>
      <c r="Q561" s="5">
        <f>LN(C561)</f>
        <v>2.63140670954188</v>
      </c>
    </row>
    <row r="562" spans="1:244">
      <c r="A562">
        <v>1996.02</v>
      </c>
      <c r="B562" s="5">
        <v>649.54</v>
      </c>
      <c r="C562" s="5">
        <v>13.9967</v>
      </c>
      <c r="D562" s="5">
        <v>34.0133</v>
      </c>
      <c r="E562" s="5">
        <v>154.9</v>
      </c>
      <c r="F562" s="5">
        <v>5.81</v>
      </c>
      <c r="G562" s="5">
        <f>B562*$E$733/E562</f>
        <v>920.053072562944</v>
      </c>
      <c r="H562" s="5">
        <f>C562*$E$733/E562</f>
        <v>19.8258873060039</v>
      </c>
      <c r="I562" s="5">
        <f>D562*$E$733/E562</f>
        <v>48.1787744757908</v>
      </c>
      <c r="J562">
        <f>J561+1/12</f>
        <v>1996.08333333329</v>
      </c>
      <c r="K562" s="5">
        <f>LN(B562+C562)</f>
        <v>6.49758416497806</v>
      </c>
      <c r="L562">
        <f>$L$6+J562*$L$7</f>
        <v>6.33585785472269</v>
      </c>
      <c r="M562" s="5">
        <f>SUM(B562:C562)</f>
        <v>663.5367</v>
      </c>
      <c r="N562">
        <f>EXP(L562)</f>
        <v>564.453414376919</v>
      </c>
      <c r="O562">
        <f>-(N562/M562-1)</f>
        <v>0.149326006569163</v>
      </c>
      <c r="P562" s="5">
        <f>LN(E562)</f>
        <v>5.04277974742282</v>
      </c>
      <c r="Q562" s="5">
        <f>LN(C562)</f>
        <v>2.63882158754457</v>
      </c>
    </row>
    <row r="563" spans="1:244">
      <c r="A563">
        <v>1996.03</v>
      </c>
      <c r="B563" s="5">
        <v>647.07</v>
      </c>
      <c r="C563" s="5">
        <v>14.1</v>
      </c>
      <c r="D563" s="5">
        <v>34.04</v>
      </c>
      <c r="E563" s="5">
        <v>155.7</v>
      </c>
      <c r="F563" s="5">
        <v>6.27</v>
      </c>
      <c r="G563" s="5">
        <f>B563*$E$733/E563</f>
        <v>911.845059537572</v>
      </c>
      <c r="H563" s="5">
        <f>C563*$E$733/E563</f>
        <v>19.8695895953757</v>
      </c>
      <c r="I563" s="5">
        <f>D563*$E$733/E563</f>
        <v>47.9688531791907</v>
      </c>
      <c r="J563">
        <f>J562+1/12</f>
        <v>1996.16666666662</v>
      </c>
      <c r="K563" s="5">
        <f>LN(B563+C563)</f>
        <v>6.49401099286671</v>
      </c>
      <c r="L563">
        <f>$L$6+J563*$L$7</f>
        <v>6.34165579617866</v>
      </c>
      <c r="M563" s="5">
        <f>SUM(B563:C563)</f>
        <v>661.17</v>
      </c>
      <c r="N563">
        <f>EXP(L563)</f>
        <v>567.735587958744</v>
      </c>
      <c r="O563">
        <f>-(N563/M563-1)</f>
        <v>0.141316774870693</v>
      </c>
      <c r="P563" s="5">
        <f>LN(E563)</f>
        <v>5.04793107883995</v>
      </c>
      <c r="Q563" s="5">
        <f>LN(C563)</f>
        <v>2.64617479738412</v>
      </c>
    </row>
    <row r="564" spans="1:244">
      <c r="A564">
        <v>1996.04</v>
      </c>
      <c r="B564" s="5">
        <v>647.17</v>
      </c>
      <c r="C564" s="5">
        <v>14.1567</v>
      </c>
      <c r="D564" s="5">
        <v>34.33</v>
      </c>
      <c r="E564" s="5">
        <v>156.3</v>
      </c>
      <c r="F564" s="5">
        <v>6.51</v>
      </c>
      <c r="G564" s="5">
        <f>B564*$E$733/E564</f>
        <v>908.485072744721</v>
      </c>
      <c r="H564" s="5">
        <f>C564*$E$733/E564</f>
        <v>19.8729091727447</v>
      </c>
      <c r="I564" s="5">
        <f>D564*$E$733/E564</f>
        <v>48.1918082533589</v>
      </c>
      <c r="J564">
        <f>J563+1/12</f>
        <v>1996.24999999996</v>
      </c>
      <c r="K564" s="5">
        <f>LN(B564+C564)</f>
        <v>6.49424796888447</v>
      </c>
      <c r="L564">
        <f>$L$6+J564*$L$7</f>
        <v>6.34745373763459</v>
      </c>
      <c r="M564" s="5">
        <f>SUM(B564:C564)</f>
        <v>661.3267</v>
      </c>
      <c r="N564">
        <f>EXP(L564)</f>
        <v>571.036846664579</v>
      </c>
      <c r="O564">
        <f>-(N564/M564-1)</f>
        <v>0.136528365383434</v>
      </c>
      <c r="P564" s="5">
        <f>LN(E564)</f>
        <v>5.05177723742743</v>
      </c>
      <c r="Q564" s="5">
        <f>LN(C564)</f>
        <v>2.65018801025755</v>
      </c>
    </row>
    <row r="565" spans="1:244">
      <c r="A565">
        <v>1996.05</v>
      </c>
      <c r="B565" s="5">
        <v>661.23</v>
      </c>
      <c r="C565" s="5">
        <v>14.2133</v>
      </c>
      <c r="D565" s="5">
        <v>34.62</v>
      </c>
      <c r="E565" s="5">
        <v>156.6</v>
      </c>
      <c r="F565" s="5">
        <v>6.74</v>
      </c>
      <c r="G565" s="5">
        <f>B565*$E$733/E565</f>
        <v>926.444032758621</v>
      </c>
      <c r="H565" s="5">
        <f>C565*$E$733/E565</f>
        <v>19.9141402701149</v>
      </c>
      <c r="I565" s="5">
        <f>D565*$E$733/E565</f>
        <v>48.5058034482759</v>
      </c>
      <c r="J565">
        <f>J564+1/12</f>
        <v>1996.33333333329</v>
      </c>
      <c r="K565" s="5">
        <f>LN(B565+C565)</f>
        <v>6.51536921605344</v>
      </c>
      <c r="L565">
        <f>$L$6+J565*$L$7</f>
        <v>6.35325167909056</v>
      </c>
      <c r="M565" s="5">
        <f>SUM(B565:C565)</f>
        <v>675.4433</v>
      </c>
      <c r="N565">
        <f>EXP(L565)</f>
        <v>574.357301470296</v>
      </c>
      <c r="O565">
        <f>-(N565/M565-1)</f>
        <v>0.149658747861892</v>
      </c>
      <c r="P565" s="5">
        <f>LN(E565)</f>
        <v>5.0536947835567</v>
      </c>
      <c r="Q565" s="5">
        <f>LN(C565)</f>
        <v>2.65417814597097</v>
      </c>
    </row>
    <row r="566" spans="1:244">
      <c r="A566">
        <v>1996.06</v>
      </c>
      <c r="B566" s="5">
        <v>668.5</v>
      </c>
      <c r="C566" s="5">
        <v>14.27</v>
      </c>
      <c r="D566" s="5">
        <v>34.91</v>
      </c>
      <c r="E566" s="5">
        <v>156.7</v>
      </c>
      <c r="F566" s="5">
        <v>6.91</v>
      </c>
      <c r="G566" s="5">
        <f>B566*$E$733/E566</f>
        <v>936.032249521378</v>
      </c>
      <c r="H566" s="5">
        <f>C566*$E$733/E566</f>
        <v>19.9808230376516</v>
      </c>
      <c r="I566" s="5">
        <f>D566*$E$733/E566</f>
        <v>48.8809062539885</v>
      </c>
      <c r="J566">
        <f>J565+1/12</f>
        <v>1996.41666666662</v>
      </c>
      <c r="K566" s="5">
        <f>LN(B566+C566)</f>
        <v>6.52615805322393</v>
      </c>
      <c r="L566">
        <f>$L$6+J566*$L$7</f>
        <v>6.3590496205465</v>
      </c>
      <c r="M566" s="5">
        <f>SUM(B566:C566)</f>
        <v>682.77</v>
      </c>
      <c r="N566">
        <f>EXP(L566)</f>
        <v>577.697063996997</v>
      </c>
      <c r="O566">
        <f>-(N566/M566-1)</f>
        <v>0.153892139377833</v>
      </c>
      <c r="P566" s="5">
        <f>LN(E566)</f>
        <v>5.05433314936197</v>
      </c>
      <c r="Q566" s="5">
        <f>LN(C566)</f>
        <v>2.65815943148875</v>
      </c>
    </row>
    <row r="567" spans="1:244">
      <c r="A567">
        <v>1996.07</v>
      </c>
      <c r="B567" s="5">
        <v>644.07</v>
      </c>
      <c r="C567" s="5">
        <v>14.4</v>
      </c>
      <c r="D567" s="5">
        <v>35.2733</v>
      </c>
      <c r="E567" s="5">
        <v>157</v>
      </c>
      <c r="F567" s="5">
        <v>6.87</v>
      </c>
      <c r="G567" s="5">
        <f>B567*$E$733/E567</f>
        <v>900.102183248408</v>
      </c>
      <c r="H567" s="5">
        <f>C567*$E$733/E567</f>
        <v>20.1243210191083</v>
      </c>
      <c r="I567" s="5">
        <f>D567*$E$733/E567</f>
        <v>49.2952230974522</v>
      </c>
      <c r="J567">
        <f>J566+1/12</f>
        <v>1996.49999999996</v>
      </c>
      <c r="K567" s="5">
        <f>LN(B567+C567)</f>
        <v>6.48991896205897</v>
      </c>
      <c r="L567">
        <f>$L$6+J567*$L$7</f>
        <v>6.36484756200247</v>
      </c>
      <c r="M567" s="5">
        <f>SUM(B567:C567)</f>
        <v>658.47</v>
      </c>
      <c r="N567">
        <f>EXP(L567)</f>
        <v>581.056246514905</v>
      </c>
      <c r="O567">
        <f>-(N567/M567-1)</f>
        <v>0.1175661054947</v>
      </c>
      <c r="P567" s="5">
        <f>LN(E567)</f>
        <v>5.05624580534831</v>
      </c>
      <c r="Q567" s="5">
        <f>LN(C567)</f>
        <v>2.66722820658195</v>
      </c>
    </row>
    <row r="568" spans="1:244">
      <c r="A568">
        <v>1996.08</v>
      </c>
      <c r="B568" s="5">
        <v>662.68</v>
      </c>
      <c r="C568" s="5">
        <v>14.53</v>
      </c>
      <c r="D568" s="5">
        <v>35.6367</v>
      </c>
      <c r="E568" s="5">
        <v>157.3</v>
      </c>
      <c r="F568" s="5">
        <v>6.64</v>
      </c>
      <c r="G568" s="5">
        <f>B568*$E$733/E568</f>
        <v>924.343811061665</v>
      </c>
      <c r="H568" s="5">
        <f>C568*$E$733/E568</f>
        <v>20.2672716465353</v>
      </c>
      <c r="I568" s="5">
        <f>D568*$E$733/E568</f>
        <v>49.7080990699301</v>
      </c>
      <c r="J568">
        <f>J567+1/12</f>
        <v>1996.58333333329</v>
      </c>
      <c r="K568" s="5">
        <f>LN(B568+C568)</f>
        <v>6.51798141683631</v>
      </c>
      <c r="L568">
        <f>$L$6+J568*$L$7</f>
        <v>6.37064550345843</v>
      </c>
      <c r="M568" s="5">
        <f>SUM(B568:C568)</f>
        <v>677.21</v>
      </c>
      <c r="N568">
        <f>EXP(L568)</f>
        <v>584.43496194702</v>
      </c>
      <c r="O568">
        <f>-(N568/M568-1)</f>
        <v>0.136995965879092</v>
      </c>
      <c r="P568" s="5">
        <f>LN(E568)</f>
        <v>5.05815481006423</v>
      </c>
      <c r="Q568" s="5">
        <f>LN(C568)</f>
        <v>2.67621547758219</v>
      </c>
    </row>
    <row r="569" spans="1:244">
      <c r="A569">
        <v>1996.09</v>
      </c>
      <c r="B569" s="5">
        <v>674.88</v>
      </c>
      <c r="C569" s="5">
        <v>14.66</v>
      </c>
      <c r="D569" s="5">
        <v>36</v>
      </c>
      <c r="E569" s="5">
        <v>157.8</v>
      </c>
      <c r="F569" s="5">
        <v>6.83</v>
      </c>
      <c r="G569" s="5">
        <f>B569*$E$733/E569</f>
        <v>938.378299619772</v>
      </c>
      <c r="H569" s="5">
        <f>C569*$E$733/E569</f>
        <v>20.3838102661597</v>
      </c>
      <c r="I569" s="5">
        <f>D569*$E$733/E569</f>
        <v>50.0557414448669</v>
      </c>
      <c r="J569">
        <f>J568+1/12</f>
        <v>1996.66666666662</v>
      </c>
      <c r="K569" s="5">
        <f>LN(B569+C569)</f>
        <v>6.5360247086036</v>
      </c>
      <c r="L569">
        <f>$L$6+J569*$L$7</f>
        <v>6.37644344491437</v>
      </c>
      <c r="M569" s="5">
        <f>SUM(B569:C569)</f>
        <v>689.54</v>
      </c>
      <c r="N569">
        <f>EXP(L569)</f>
        <v>587.833323872964</v>
      </c>
      <c r="O569">
        <f>-(N569/M569-1)</f>
        <v>0.147499312769434</v>
      </c>
      <c r="P569" s="5">
        <f>LN(E569)</f>
        <v>5.06132840841177</v>
      </c>
      <c r="Q569" s="5">
        <f>LN(C569)</f>
        <v>2.68512269645851</v>
      </c>
    </row>
    <row r="570" spans="1:244">
      <c r="A570">
        <v>1996.1</v>
      </c>
      <c r="B570" s="5">
        <v>701.46</v>
      </c>
      <c r="C570" s="5">
        <v>14.74</v>
      </c>
      <c r="D570" s="5">
        <v>36.91</v>
      </c>
      <c r="E570" s="5">
        <v>158.3</v>
      </c>
      <c r="F570" s="5">
        <v>6.53</v>
      </c>
      <c r="G570" s="5">
        <f>B570*$E$733/E570</f>
        <v>972.255464687302</v>
      </c>
      <c r="H570" s="5">
        <f>C570*$E$733/E570</f>
        <v>20.430310423247</v>
      </c>
      <c r="I570" s="5">
        <f>D570*$E$733/E570</f>
        <v>51.1589387871131</v>
      </c>
      <c r="J570">
        <f>J569+1/12</f>
        <v>1996.74999999996</v>
      </c>
      <c r="K570" s="5">
        <f>LN(B570+C570)</f>
        <v>6.57395945756433</v>
      </c>
      <c r="L570">
        <f>$L$6+J570*$L$7</f>
        <v>6.38224138637034</v>
      </c>
      <c r="M570" s="5">
        <f>SUM(B570:C570)</f>
        <v>716.2</v>
      </c>
      <c r="N570">
        <f>EXP(L570)</f>
        <v>591.251446532851</v>
      </c>
      <c r="O570">
        <f>-(N570/M570-1)</f>
        <v>0.174460420925928</v>
      </c>
      <c r="P570" s="5">
        <f>LN(E570)</f>
        <v>5.06449196688697</v>
      </c>
      <c r="Q570" s="5">
        <f>LN(C570)</f>
        <v>2.69056488676119</v>
      </c>
    </row>
    <row r="571" spans="1:244">
      <c r="A571">
        <v>1996.11</v>
      </c>
      <c r="B571" s="5">
        <v>735.67</v>
      </c>
      <c r="C571" s="5">
        <v>14.82</v>
      </c>
      <c r="D571" s="5">
        <v>37.82</v>
      </c>
      <c r="E571" s="5">
        <v>158.6</v>
      </c>
      <c r="F571" s="5">
        <v>6.2</v>
      </c>
      <c r="G571" s="5">
        <f>B571*$E$733/E571</f>
        <v>1017.74331885246</v>
      </c>
      <c r="H571" s="5">
        <f>C571*$E$733/E571</f>
        <v>20.5023393442623</v>
      </c>
      <c r="I571" s="5">
        <f>D571*$E$733/E571</f>
        <v>52.3210846153846</v>
      </c>
      <c r="J571">
        <f>J570+1/12</f>
        <v>1996.83333333329</v>
      </c>
      <c r="K571" s="5">
        <f>LN(B571+C571)</f>
        <v>6.62072632653438</v>
      </c>
      <c r="L571">
        <f>$L$6+J571*$L$7</f>
        <v>6.38803932782628</v>
      </c>
      <c r="M571" s="5">
        <f>SUM(B571:C571)</f>
        <v>750.49</v>
      </c>
      <c r="N571">
        <f>EXP(L571)</f>
        <v>594.689444831006</v>
      </c>
      <c r="O571">
        <f>-(N571/M571-1)</f>
        <v>0.207598442576175</v>
      </c>
      <c r="P571" s="5">
        <f>LN(E571)</f>
        <v>5.06638530920075</v>
      </c>
      <c r="Q571" s="5">
        <f>LN(C571)</f>
        <v>2.69597761986794</v>
      </c>
    </row>
    <row r="572" spans="1:244">
      <c r="A572">
        <v>1996.12</v>
      </c>
      <c r="B572" s="5">
        <v>743.25</v>
      </c>
      <c r="C572" s="5">
        <v>14.9</v>
      </c>
      <c r="D572" s="5">
        <v>38.73</v>
      </c>
      <c r="E572" s="5">
        <v>158.6</v>
      </c>
      <c r="F572" s="5">
        <v>6.3</v>
      </c>
      <c r="G572" s="5">
        <f>B572*$E$733/E572</f>
        <v>1028.22967055485</v>
      </c>
      <c r="H572" s="5">
        <f>C572*$E$733/E572</f>
        <v>20.6130132408575</v>
      </c>
      <c r="I572" s="5">
        <f>D572*$E$733/E572</f>
        <v>53.5800001891551</v>
      </c>
      <c r="J572">
        <f>J571+1/12</f>
        <v>1996.91666666662</v>
      </c>
      <c r="K572" s="5">
        <f>LN(B572+C572)</f>
        <v>6.63088125524695</v>
      </c>
      <c r="L572">
        <f>$L$6+J572*$L$7</f>
        <v>6.39383726928224</v>
      </c>
      <c r="M572" s="5">
        <f>SUM(B572:C572)</f>
        <v>758.15</v>
      </c>
      <c r="N572">
        <f>EXP(L572)</f>
        <v>598.14743433997</v>
      </c>
      <c r="O572">
        <f>-(N572/M572-1)</f>
        <v>0.211043415762092</v>
      </c>
      <c r="P572" s="5">
        <f>LN(E572)</f>
        <v>5.06638530920075</v>
      </c>
      <c r="Q572" s="5">
        <f>LN(C572)</f>
        <v>2.70136121295141</v>
      </c>
    </row>
    <row r="573" spans="1:244">
      <c r="A573">
        <v>1997.01</v>
      </c>
      <c r="B573" s="5">
        <v>766.22</v>
      </c>
      <c r="C573" s="5">
        <v>14.9533</v>
      </c>
      <c r="D573" s="5">
        <v>39.2333</v>
      </c>
      <c r="E573" s="5">
        <v>159.1</v>
      </c>
      <c r="F573" s="5">
        <v>6.58</v>
      </c>
      <c r="G573" s="5">
        <f>B573*$E$733/E573</f>
        <v>1056.6756531741</v>
      </c>
      <c r="H573" s="5">
        <f>C573*$E$733/E573</f>
        <v>20.6217379402891</v>
      </c>
      <c r="I573" s="5">
        <f>D573*$E$733/E573</f>
        <v>54.1057045021999</v>
      </c>
      <c r="J573">
        <f>J572+1/12</f>
        <v>1996.99999999996</v>
      </c>
      <c r="K573" s="5">
        <f>LN(B573+C573)</f>
        <v>6.66079702023103</v>
      </c>
      <c r="L573">
        <f>$L$6+J573*$L$7</f>
        <v>6.39963521073821</v>
      </c>
      <c r="M573" s="5">
        <f>SUM(B573:C573)</f>
        <v>781.1733</v>
      </c>
      <c r="N573">
        <f>EXP(L573)</f>
        <v>601.625531304259</v>
      </c>
      <c r="O573">
        <f>-(N573/M573-1)</f>
        <v>0.22984370906653</v>
      </c>
      <c r="P573" s="5">
        <f>LN(E573)</f>
        <v>5.06953293534374</v>
      </c>
      <c r="Q573" s="5">
        <f>LN(C573)</f>
        <v>2.70493201126409</v>
      </c>
    </row>
    <row r="574" spans="1:244">
      <c r="A574">
        <v>1997.02</v>
      </c>
      <c r="B574" s="5">
        <v>798.39</v>
      </c>
      <c r="C574" s="5">
        <v>15.0067</v>
      </c>
      <c r="D574" s="5">
        <v>39.7367</v>
      </c>
      <c r="E574" s="5">
        <v>159.6</v>
      </c>
      <c r="F574" s="5">
        <v>6.42</v>
      </c>
      <c r="G574" s="5">
        <f>B574*$E$733/E574</f>
        <v>1097.59115469925</v>
      </c>
      <c r="H574" s="5">
        <f>C574*$E$733/E574</f>
        <v>20.6305454492481</v>
      </c>
      <c r="I574" s="5">
        <f>D574*$E$733/E574</f>
        <v>54.6282524041353</v>
      </c>
      <c r="J574">
        <f>J573+1/12</f>
        <v>1997.08333333329</v>
      </c>
      <c r="K574" s="5">
        <f>LN(B574+C574)</f>
        <v>6.70121893642039</v>
      </c>
      <c r="L574">
        <f>$L$6+J574*$L$7</f>
        <v>6.40543315219415</v>
      </c>
      <c r="M574" s="5">
        <f>SUM(B574:C574)</f>
        <v>813.3967</v>
      </c>
      <c r="N574">
        <f>EXP(L574)</f>
        <v>605.123852644325</v>
      </c>
      <c r="O574">
        <f>-(N574/M574-1)</f>
        <v>0.256053223913589</v>
      </c>
      <c r="P574" s="5">
        <f>LN(E574)</f>
        <v>5.07267068501571</v>
      </c>
      <c r="Q574" s="5">
        <f>LN(C574)</f>
        <v>2.70849676804302</v>
      </c>
    </row>
    <row r="575" spans="1:244">
      <c r="A575">
        <v>1997.03</v>
      </c>
      <c r="B575" s="5">
        <v>792.16</v>
      </c>
      <c r="C575" s="5">
        <v>15.06</v>
      </c>
      <c r="D575" s="5">
        <v>40.24</v>
      </c>
      <c r="E575" s="5">
        <v>160</v>
      </c>
      <c r="F575" s="5">
        <v>6.69</v>
      </c>
      <c r="G575" s="5">
        <f>B575*$E$733/E575</f>
        <v>1086.303861</v>
      </c>
      <c r="H575" s="5">
        <f>C575*$E$733/E575</f>
        <v>20.652060375</v>
      </c>
      <c r="I575" s="5">
        <f>D575*$E$733/E575</f>
        <v>55.1818665</v>
      </c>
      <c r="J575">
        <f>J574+1/12</f>
        <v>1997.16666666662</v>
      </c>
      <c r="K575" s="5">
        <f>LN(B575+C575)</f>
        <v>6.69359624573939</v>
      </c>
      <c r="L575">
        <f>$L$6+J575*$L$7</f>
        <v>6.41123109365012</v>
      </c>
      <c r="M575" s="5">
        <f>SUM(B575:C575)</f>
        <v>807.22</v>
      </c>
      <c r="N575">
        <f>EXP(L575)</f>
        <v>608.642515960542</v>
      </c>
      <c r="O575">
        <f>-(N575/M575-1)</f>
        <v>0.246001689798888</v>
      </c>
      <c r="P575" s="5">
        <f>LN(E575)</f>
        <v>5.07517381523383</v>
      </c>
      <c r="Q575" s="5">
        <f>LN(C575)</f>
        <v>2.71204222237175</v>
      </c>
    </row>
    <row r="576" spans="1:244">
      <c r="A576">
        <v>1997.04</v>
      </c>
      <c r="B576" s="5">
        <v>763.93</v>
      </c>
      <c r="C576" s="5">
        <v>15.0933</v>
      </c>
      <c r="D576" s="5">
        <v>40.3433</v>
      </c>
      <c r="E576" s="5">
        <v>160.2</v>
      </c>
      <c r="F576" s="5">
        <v>6.89</v>
      </c>
      <c r="G576" s="5">
        <f>B576*$E$733/E576</f>
        <v>1046.28367808989</v>
      </c>
      <c r="H576" s="5">
        <f>C576*$E$733/E576</f>
        <v>20.6718854325843</v>
      </c>
      <c r="I576" s="5">
        <f>D576*$E$733/E576</f>
        <v>55.2544556573034</v>
      </c>
      <c r="J576">
        <f>J575+1/12</f>
        <v>1997.24999999996</v>
      </c>
      <c r="K576" s="5">
        <f>LN(B576+C576)</f>
        <v>6.65804095556466</v>
      </c>
      <c r="L576">
        <f>$L$6+J576*$L$7</f>
        <v>6.41702903510605</v>
      </c>
      <c r="M576" s="5">
        <f>SUM(B576:C576)</f>
        <v>779.0233</v>
      </c>
      <c r="N576">
        <f>EXP(L576)</f>
        <v>612.181639537031</v>
      </c>
      <c r="O576">
        <f>-(N576/M576-1)</f>
        <v>0.214167741148396</v>
      </c>
      <c r="P576" s="5">
        <f>LN(E576)</f>
        <v>5.07642303463426</v>
      </c>
      <c r="Q576" s="5">
        <f>LN(C576)</f>
        <v>2.71425093674381</v>
      </c>
    </row>
    <row r="577" spans="1:244">
      <c r="A577">
        <v>1997.05</v>
      </c>
      <c r="B577" s="5">
        <v>833.09</v>
      </c>
      <c r="C577" s="5">
        <v>15.1267</v>
      </c>
      <c r="D577" s="5">
        <v>40.4467</v>
      </c>
      <c r="E577" s="5">
        <v>160.1</v>
      </c>
      <c r="F577" s="5">
        <v>6.71</v>
      </c>
      <c r="G577" s="5">
        <f>B577*$E$733/E577</f>
        <v>1141.71836346034</v>
      </c>
      <c r="H577" s="5">
        <f>C577*$E$733/E577</f>
        <v>20.7305707289194</v>
      </c>
      <c r="I577" s="5">
        <f>D577*$E$733/E577</f>
        <v>55.4306739144285</v>
      </c>
      <c r="J577">
        <f>J576+1/12</f>
        <v>1997.33333333329</v>
      </c>
      <c r="K577" s="5">
        <f>LN(B577+C577)</f>
        <v>6.74313614559932</v>
      </c>
      <c r="L577">
        <f>$L$6+J577*$L$7</f>
        <v>6.42282697656202</v>
      </c>
      <c r="M577" s="5">
        <f>SUM(B577:C577)</f>
        <v>848.2167</v>
      </c>
      <c r="N577">
        <f>EXP(L577)</f>
        <v>615.741342345781</v>
      </c>
      <c r="O577">
        <f>-(N577/M577-1)</f>
        <v>0.274075431023957</v>
      </c>
      <c r="P577" s="5">
        <f>LN(E577)</f>
        <v>5.07579862000267</v>
      </c>
      <c r="Q577" s="5">
        <f>LN(C577)</f>
        <v>2.71646139429508</v>
      </c>
    </row>
    <row r="578" spans="1:244">
      <c r="A578">
        <v>1997.06</v>
      </c>
      <c r="B578" s="5">
        <v>876.29</v>
      </c>
      <c r="C578" s="5">
        <v>15.16</v>
      </c>
      <c r="D578" s="5">
        <v>40.55</v>
      </c>
      <c r="E578" s="5">
        <v>160.3</v>
      </c>
      <c r="F578" s="5">
        <v>6.49</v>
      </c>
      <c r="G578" s="5">
        <f>B578*$E$733/E578</f>
        <v>1199.42398746101</v>
      </c>
      <c r="H578" s="5">
        <f>C578*$E$733/E578</f>
        <v>20.7502854647536</v>
      </c>
      <c r="I578" s="5">
        <f>D578*$E$733/E578</f>
        <v>55.5029073611977</v>
      </c>
      <c r="J578">
        <f>J577+1/12</f>
        <v>1997.41666666662</v>
      </c>
      <c r="K578" s="5">
        <f>LN(B578+C578)</f>
        <v>6.79284935048078</v>
      </c>
      <c r="L578">
        <f>$L$6+J578*$L$7</f>
        <v>6.42862491801799</v>
      </c>
      <c r="M578" s="5">
        <f>SUM(B578:C578)</f>
        <v>891.45</v>
      </c>
      <c r="N578">
        <f>EXP(L578)</f>
        <v>619.321744050527</v>
      </c>
      <c r="O578">
        <f>-(N578/M578-1)</f>
        <v>0.305264743899796</v>
      </c>
      <c r="P578" s="5">
        <f>LN(E578)</f>
        <v>5.07704705961551</v>
      </c>
      <c r="Q578" s="5">
        <f>LN(C578)</f>
        <v>2.71866038021423</v>
      </c>
    </row>
    <row r="579" spans="1:244">
      <c r="A579">
        <v>1997.07</v>
      </c>
      <c r="B579" s="5">
        <v>925.29</v>
      </c>
      <c r="C579" s="5">
        <v>15.2167</v>
      </c>
      <c r="D579" s="5">
        <v>40.58</v>
      </c>
      <c r="E579" s="5">
        <v>160.5</v>
      </c>
      <c r="F579" s="5">
        <v>6.22</v>
      </c>
      <c r="G579" s="5">
        <f>B579*$E$733/E579</f>
        <v>1264.91466785047</v>
      </c>
      <c r="H579" s="5">
        <f>C579*$E$733/E579</f>
        <v>20.8019399607477</v>
      </c>
      <c r="I579" s="5">
        <f>D579*$E$733/E579</f>
        <v>55.4747562616822</v>
      </c>
      <c r="J579">
        <f>J578+1/12</f>
        <v>1997.49999999996</v>
      </c>
      <c r="K579" s="5">
        <f>LN(B579+C579)</f>
        <v>6.84641877258599</v>
      </c>
      <c r="L579">
        <f>$L$6+J579*$L$7</f>
        <v>6.43442285947393</v>
      </c>
      <c r="M579" s="5">
        <f>SUM(B579:C579)</f>
        <v>940.5067</v>
      </c>
      <c r="N579">
        <f>EXP(L579)</f>
        <v>622.922965010818</v>
      </c>
      <c r="O579">
        <f>-(N579/M579-1)</f>
        <v>0.337673017097254</v>
      </c>
      <c r="P579" s="5">
        <f>LN(E579)</f>
        <v>5.07829394257007</v>
      </c>
      <c r="Q579" s="5">
        <f>LN(C579)</f>
        <v>2.72239350895097</v>
      </c>
    </row>
    <row r="580" spans="1:244">
      <c r="A580">
        <v>1997.08</v>
      </c>
      <c r="B580" s="5">
        <v>927.24</v>
      </c>
      <c r="C580" s="5">
        <v>15.2733</v>
      </c>
      <c r="D580" s="5">
        <v>40.61</v>
      </c>
      <c r="E580" s="5">
        <v>160.8</v>
      </c>
      <c r="F580" s="5">
        <v>6.3</v>
      </c>
      <c r="G580" s="5">
        <f>B580*$E$733/E580</f>
        <v>1265.21552014925</v>
      </c>
      <c r="H580" s="5">
        <f>C580*$E$733/E580</f>
        <v>20.8403608600746</v>
      </c>
      <c r="I580" s="5">
        <f>D580*$E$733/E580</f>
        <v>55.4121934701492</v>
      </c>
      <c r="J580">
        <f>J579+1/12</f>
        <v>1997.58333333329</v>
      </c>
      <c r="K580" s="5">
        <f>LN(B580+C580)</f>
        <v>6.84855003062844</v>
      </c>
      <c r="L580">
        <f>$L$6+J580*$L$7</f>
        <v>6.44022080092989</v>
      </c>
      <c r="M580" s="5">
        <f>SUM(B580:C580)</f>
        <v>942.5133</v>
      </c>
      <c r="N580">
        <f>EXP(L580)</f>
        <v>626.545126286124</v>
      </c>
      <c r="O580">
        <f>-(N580/M580-1)</f>
        <v>0.335240015938105</v>
      </c>
      <c r="P580" s="5">
        <f>LN(E580)</f>
        <v>5.08016135674487</v>
      </c>
      <c r="Q580" s="5">
        <f>LN(C580)</f>
        <v>2.72610620590178</v>
      </c>
    </row>
    <row r="581" spans="1:244">
      <c r="A581">
        <v>1997.09</v>
      </c>
      <c r="B581" s="5">
        <v>937.02</v>
      </c>
      <c r="C581" s="5">
        <v>15.33</v>
      </c>
      <c r="D581" s="5">
        <v>40.64</v>
      </c>
      <c r="E581" s="5">
        <v>161.2</v>
      </c>
      <c r="F581" s="5">
        <v>6.21</v>
      </c>
      <c r="G581" s="5">
        <f>B581*$E$733/E581</f>
        <v>1275.38768746898</v>
      </c>
      <c r="H581" s="5">
        <f>C581*$E$733/E581</f>
        <v>20.8658227667494</v>
      </c>
      <c r="I581" s="5">
        <f>D581*$E$733/E581</f>
        <v>55.3155275434243</v>
      </c>
      <c r="J581">
        <f>J580+1/12</f>
        <v>1997.66666666662</v>
      </c>
      <c r="K581" s="5">
        <f>LN(B581+C581)</f>
        <v>6.85893261428457</v>
      </c>
      <c r="L581">
        <f>$L$6+J581*$L$7</f>
        <v>6.44601874238583</v>
      </c>
      <c r="M581" s="5">
        <f>SUM(B581:C581)</f>
        <v>952.35</v>
      </c>
      <c r="N581">
        <f>EXP(L581)</f>
        <v>630.188349639777</v>
      </c>
      <c r="O581">
        <f>-(N581/M581-1)</f>
        <v>0.338280727001862</v>
      </c>
      <c r="P581" s="5">
        <f>LN(E581)</f>
        <v>5.08264583007253</v>
      </c>
      <c r="Q581" s="5">
        <f>LN(C581)</f>
        <v>2.72981169288372</v>
      </c>
    </row>
    <row r="582" spans="1:244">
      <c r="A582">
        <v>1997.1</v>
      </c>
      <c r="B582" s="5">
        <v>951.16</v>
      </c>
      <c r="C582" s="5">
        <v>15.3867</v>
      </c>
      <c r="D582" s="5">
        <v>40.3333</v>
      </c>
      <c r="E582" s="5">
        <v>161.6</v>
      </c>
      <c r="F582" s="5">
        <v>6.03</v>
      </c>
      <c r="G582" s="5">
        <f>B582*$E$733/E582</f>
        <v>1291.42924975248</v>
      </c>
      <c r="H582" s="5">
        <f>C582*$E$733/E582</f>
        <v>20.8911586243812</v>
      </c>
      <c r="I582" s="5">
        <f>D582*$E$733/E582</f>
        <v>54.7621886528465</v>
      </c>
      <c r="J582">
        <f>J581+1/12</f>
        <v>1997.74999999996</v>
      </c>
      <c r="K582" s="5">
        <f>LN(B582+C582)</f>
        <v>6.87372961615671</v>
      </c>
      <c r="L582">
        <f>$L$6+J582*$L$7</f>
        <v>6.4518166838418</v>
      </c>
      <c r="M582" s="5">
        <f>SUM(B582:C582)</f>
        <v>966.5467</v>
      </c>
      <c r="N582">
        <f>EXP(L582)</f>
        <v>633.852757543207</v>
      </c>
      <c r="O582">
        <f>-(N582/M582-1)</f>
        <v>0.344208864876154</v>
      </c>
      <c r="P582" s="5">
        <f>LN(E582)</f>
        <v>5.085124146087</v>
      </c>
      <c r="Q582" s="5">
        <f>LN(C582)</f>
        <v>2.7335034999072</v>
      </c>
    </row>
    <row r="583" spans="1:244">
      <c r="A583">
        <v>1997.11</v>
      </c>
      <c r="B583" s="5">
        <v>938.92</v>
      </c>
      <c r="C583" s="5">
        <v>15.4433</v>
      </c>
      <c r="D583" s="5">
        <v>40.0267</v>
      </c>
      <c r="E583" s="5">
        <v>161.5</v>
      </c>
      <c r="F583" s="5">
        <v>5.88</v>
      </c>
      <c r="G583" s="5">
        <f>B583*$E$733/E583</f>
        <v>1275.59985213622</v>
      </c>
      <c r="H583" s="5">
        <f>C583*$E$733/E583</f>
        <v>20.980990069969</v>
      </c>
      <c r="I583" s="5">
        <f>D583*$E$733/E583</f>
        <v>54.3795558743034</v>
      </c>
      <c r="J583">
        <f>J582+1/12</f>
        <v>1997.83333333329</v>
      </c>
      <c r="K583" s="5">
        <f>LN(B583+C583)</f>
        <v>6.86104441656573</v>
      </c>
      <c r="L583">
        <f>$L$6+J583*$L$7</f>
        <v>6.45761462529777</v>
      </c>
      <c r="M583" s="5">
        <f>SUM(B583:C583)</f>
        <v>954.3633</v>
      </c>
      <c r="N583">
        <f>EXP(L583)</f>
        <v>637.538473179938</v>
      </c>
      <c r="O583">
        <f>-(N583/M583-1)</f>
        <v>0.33197507366436</v>
      </c>
      <c r="P583" s="5">
        <f>LN(E583)</f>
        <v>5.08450514266271</v>
      </c>
      <c r="Q583" s="5">
        <f>LN(C583)</f>
        <v>2.73717525232945</v>
      </c>
    </row>
    <row r="584" spans="1:244">
      <c r="A584">
        <v>1997.12</v>
      </c>
      <c r="B584" s="5">
        <v>962.37</v>
      </c>
      <c r="C584" s="5">
        <v>15.5</v>
      </c>
      <c r="D584" s="5">
        <v>39.72</v>
      </c>
      <c r="E584" s="5">
        <v>161.3</v>
      </c>
      <c r="F584" s="5">
        <v>5.81</v>
      </c>
      <c r="G584" s="5">
        <f>B584*$E$733/E584</f>
        <v>1309.07975244885</v>
      </c>
      <c r="H584" s="5">
        <f>C584*$E$733/E584</f>
        <v>21.0841320520769</v>
      </c>
      <c r="I584" s="5">
        <f>D584*$E$733/E584</f>
        <v>54.029788716677</v>
      </c>
      <c r="J584">
        <f>J583+1/12</f>
        <v>1997.91666666662</v>
      </c>
      <c r="K584" s="5">
        <f>LN(B584+C584)</f>
        <v>6.88537673686422</v>
      </c>
      <c r="L584">
        <f>$L$6+J584*$L$7</f>
        <v>6.4634125667537</v>
      </c>
      <c r="M584" s="5">
        <f>SUM(B584:C584)</f>
        <v>977.87</v>
      </c>
      <c r="N584">
        <f>EXP(L584)</f>
        <v>641.245620449775</v>
      </c>
      <c r="O584">
        <f>-(N584/M584-1)</f>
        <v>0.34424246530748</v>
      </c>
      <c r="P584" s="5">
        <f>LN(E584)</f>
        <v>5.08326598513116</v>
      </c>
      <c r="Q584" s="5">
        <f>LN(C584)</f>
        <v>2.7408400239252</v>
      </c>
    </row>
    <row r="585" spans="1:244">
      <c r="A585">
        <v>1998.01</v>
      </c>
      <c r="B585" s="5">
        <v>963.36</v>
      </c>
      <c r="C585" s="5">
        <v>15.55</v>
      </c>
      <c r="D585" s="5">
        <v>39.66</v>
      </c>
      <c r="E585" s="5">
        <v>161.6</v>
      </c>
      <c r="F585" s="5">
        <v>5.54</v>
      </c>
      <c r="G585" s="5">
        <f>B585*$E$733/E585</f>
        <v>1307.99369405941</v>
      </c>
      <c r="H585" s="5">
        <f>C585*$E$733/E585</f>
        <v>21.1128777846535</v>
      </c>
      <c r="I585" s="5">
        <f>D585*$E$733/E585</f>
        <v>53.8480214108911</v>
      </c>
      <c r="J585">
        <f>J584+1/12</f>
        <v>1997.99999999996</v>
      </c>
      <c r="K585" s="5">
        <f>LN(B585+C585)</f>
        <v>6.88643970776327</v>
      </c>
      <c r="L585">
        <f>$L$6+J585*$L$7</f>
        <v>6.46921050820967</v>
      </c>
      <c r="M585" s="5">
        <f>SUM(B585:C585)</f>
        <v>978.91</v>
      </c>
      <c r="N585">
        <f>EXP(L585)</f>
        <v>644.974323973031</v>
      </c>
      <c r="O585">
        <f>-(N585/M585-1)</f>
        <v>0.341130110047879</v>
      </c>
      <c r="P585" s="5">
        <f>LN(E585)</f>
        <v>5.085124146087</v>
      </c>
      <c r="Q585" s="5">
        <f>LN(C585)</f>
        <v>2.74406063862524</v>
      </c>
    </row>
    <row r="586" spans="1:244">
      <c r="A586">
        <v>1998.02</v>
      </c>
      <c r="B586" s="5">
        <v>1023.74</v>
      </c>
      <c r="C586" s="5">
        <v>15.6</v>
      </c>
      <c r="D586" s="5">
        <v>39.6</v>
      </c>
      <c r="E586" s="5">
        <v>161.9</v>
      </c>
      <c r="F586" s="5">
        <v>5.57</v>
      </c>
      <c r="G586" s="5">
        <f>B586*$E$733/E586</f>
        <v>1387.39849993823</v>
      </c>
      <c r="H586" s="5">
        <f>C586*$E$733/E586</f>
        <v>21.1415169857937</v>
      </c>
      <c r="I586" s="5">
        <f>D586*$E$733/E586</f>
        <v>53.6669277331686</v>
      </c>
      <c r="J586">
        <f>J585+1/12</f>
        <v>1998.08333333329</v>
      </c>
      <c r="K586" s="5">
        <f>LN(B586+C586)</f>
        <v>6.94634117529723</v>
      </c>
      <c r="L586">
        <f>$L$6+J586*$L$7</f>
        <v>6.47500844966561</v>
      </c>
      <c r="M586" s="5">
        <f>SUM(B586:C586)</f>
        <v>1039.34</v>
      </c>
      <c r="N586">
        <f>EXP(L586)</f>
        <v>648.724709094584</v>
      </c>
      <c r="O586">
        <f>-(N586/M586-1)</f>
        <v>0.375830133455285</v>
      </c>
      <c r="P586" s="5">
        <f>LN(E586)</f>
        <v>5.08697886068359</v>
      </c>
      <c r="Q586" s="5">
        <f>LN(C586)</f>
        <v>2.74727091425549</v>
      </c>
    </row>
    <row r="587" spans="1:244">
      <c r="A587">
        <v>1998.03</v>
      </c>
      <c r="B587" s="5">
        <v>1076.83</v>
      </c>
      <c r="C587" s="5">
        <v>15.65</v>
      </c>
      <c r="D587" s="5">
        <v>39.54</v>
      </c>
      <c r="E587" s="5">
        <v>162.2</v>
      </c>
      <c r="F587" s="5">
        <v>5.65</v>
      </c>
      <c r="G587" s="5">
        <f>B587*$E$733/E587</f>
        <v>1456.64825604192</v>
      </c>
      <c r="H587" s="5">
        <f>C587*$E$733/E587</f>
        <v>21.1700502466091</v>
      </c>
      <c r="I587" s="5">
        <f>D587*$E$733/E587</f>
        <v>53.486503945746</v>
      </c>
      <c r="J587">
        <f>J586+1/12</f>
        <v>1998.16666666662</v>
      </c>
      <c r="K587" s="5">
        <f>LN(B587+C587)</f>
        <v>6.99620562016602</v>
      </c>
      <c r="L587">
        <f>$L$6+J587*$L$7</f>
        <v>6.48080639112158</v>
      </c>
      <c r="M587" s="5">
        <f>SUM(B587:C587)</f>
        <v>1092.48</v>
      </c>
      <c r="N587">
        <f>EXP(L587)</f>
        <v>652.496901888239</v>
      </c>
      <c r="O587">
        <f>-(N587/M587-1)</f>
        <v>0.402737897363577</v>
      </c>
      <c r="P587" s="5">
        <f>LN(E587)</f>
        <v>5.08883014168131</v>
      </c>
      <c r="Q587" s="5">
        <f>LN(C587)</f>
        <v>2.75047091698616</v>
      </c>
    </row>
    <row r="588" spans="1:244">
      <c r="A588">
        <v>1998.04</v>
      </c>
      <c r="B588" s="5">
        <v>1112.2</v>
      </c>
      <c r="C588" s="5">
        <v>15.75</v>
      </c>
      <c r="D588" s="5">
        <v>39.35</v>
      </c>
      <c r="E588" s="5">
        <v>162.5</v>
      </c>
      <c r="F588" s="5">
        <v>5.64</v>
      </c>
      <c r="G588" s="5">
        <f>B588*$E$733/E588</f>
        <v>1501.71639507692</v>
      </c>
      <c r="H588" s="5">
        <f>C588*$E$733/E588</f>
        <v>21.2659892307692</v>
      </c>
      <c r="I588" s="5">
        <f>D588*$E$733/E588</f>
        <v>53.1312175384615</v>
      </c>
      <c r="J588">
        <f>J587+1/12</f>
        <v>1998.24999999996</v>
      </c>
      <c r="K588" s="5">
        <f>LN(B588+C588)</f>
        <v>7.02815710483443</v>
      </c>
      <c r="L588">
        <f>$L$6+J588*$L$7</f>
        <v>6.48660433257754</v>
      </c>
      <c r="M588" s="5">
        <f>SUM(B588:C588)</f>
        <v>1127.95</v>
      </c>
      <c r="N588">
        <f>EXP(L588)</f>
        <v>656.29102916084</v>
      </c>
      <c r="O588">
        <f>-(N588/M588-1)</f>
        <v>0.418155920775886</v>
      </c>
      <c r="P588" s="5">
        <f>LN(E588)</f>
        <v>5.09067800176979</v>
      </c>
      <c r="Q588" s="5">
        <f>LN(C588)</f>
        <v>2.75684036527164</v>
      </c>
    </row>
    <row r="589" spans="1:244">
      <c r="A589">
        <v>1998.05</v>
      </c>
      <c r="B589" s="5">
        <v>1108.42</v>
      </c>
      <c r="C589" s="5">
        <v>15.85</v>
      </c>
      <c r="D589" s="5">
        <v>39.16</v>
      </c>
      <c r="E589" s="5">
        <v>162.8</v>
      </c>
      <c r="F589" s="5">
        <v>5.65</v>
      </c>
      <c r="G589" s="5">
        <f>B589*$E$733/E589</f>
        <v>1493.85467211302</v>
      </c>
      <c r="H589" s="5">
        <f>C589*$E$733/E589</f>
        <v>21.3615746314496</v>
      </c>
      <c r="I589" s="5">
        <f>D589*$E$733/E589</f>
        <v>52.7772405405405</v>
      </c>
      <c r="J589">
        <f>J588+1/12</f>
        <v>1998.33333333329</v>
      </c>
      <c r="K589" s="5">
        <f>LN(B589+C589)</f>
        <v>7.02488921513012</v>
      </c>
      <c r="L589">
        <f>$L$6+J589*$L$7</f>
        <v>6.49240227403348</v>
      </c>
      <c r="M589" s="5">
        <f>SUM(B589:C589)</f>
        <v>1124.27</v>
      </c>
      <c r="N589">
        <f>EXP(L589)</f>
        <v>660.107218456581</v>
      </c>
      <c r="O589">
        <f>-(N589/M589-1)</f>
        <v>0.412857037494036</v>
      </c>
      <c r="P589" s="5">
        <f>LN(E589)</f>
        <v>5.09252245356844</v>
      </c>
      <c r="Q589" s="5">
        <f>LN(C589)</f>
        <v>2.76316950032329</v>
      </c>
    </row>
    <row r="590" spans="1:244">
      <c r="A590">
        <v>1998.06</v>
      </c>
      <c r="B590" s="5">
        <v>1108.39</v>
      </c>
      <c r="C590" s="5">
        <v>15.95</v>
      </c>
      <c r="D590" s="5">
        <v>38.97</v>
      </c>
      <c r="E590" s="5">
        <v>163</v>
      </c>
      <c r="F590" s="5">
        <v>5.5</v>
      </c>
      <c r="G590" s="5">
        <f>B590*$E$733/E590</f>
        <v>1491.98133920245</v>
      </c>
      <c r="H590" s="5">
        <f>C590*$E$733/E590</f>
        <v>21.4699720858896</v>
      </c>
      <c r="I590" s="5">
        <f>D590*$E$733/E590</f>
        <v>52.4567280368098</v>
      </c>
      <c r="J590">
        <f>J589+1/12</f>
        <v>1998.41666666662</v>
      </c>
      <c r="K590" s="5">
        <f>LN(B590+C590)</f>
        <v>7.02495147581563</v>
      </c>
      <c r="L590">
        <f>$L$6+J590*$L$7</f>
        <v>6.49820021548945</v>
      </c>
      <c r="M590" s="5">
        <f>SUM(B590:C590)</f>
        <v>1124.34</v>
      </c>
      <c r="N590">
        <f>EXP(L590)</f>
        <v>663.945598061355</v>
      </c>
      <c r="O590">
        <f>-(N590/M590-1)</f>
        <v>0.409479696478507</v>
      </c>
      <c r="P590" s="5">
        <f>LN(E590)</f>
        <v>5.09375020080676</v>
      </c>
      <c r="Q590" s="5">
        <f>LN(C590)</f>
        <v>2.76945882923085</v>
      </c>
    </row>
    <row r="591" spans="1:244">
      <c r="A591">
        <v>1998.07</v>
      </c>
      <c r="B591" s="5">
        <v>1156.58</v>
      </c>
      <c r="C591" s="5">
        <v>16.0167</v>
      </c>
      <c r="D591" s="5">
        <v>38.6767</v>
      </c>
      <c r="E591" s="5">
        <v>163.2</v>
      </c>
      <c r="F591" s="5">
        <v>5.46</v>
      </c>
      <c r="G591" s="5">
        <f>B591*$E$733/E591</f>
        <v>1554.94101948529</v>
      </c>
      <c r="H591" s="5">
        <f>C591*$E$733/E591</f>
        <v>21.5333343363971</v>
      </c>
      <c r="I591" s="5">
        <f>D591*$E$733/E591</f>
        <v>51.99812146875</v>
      </c>
      <c r="J591">
        <f>J590+1/12</f>
        <v>1998.49999999996</v>
      </c>
      <c r="K591" s="5">
        <f>LN(B591+C591)</f>
        <v>7.06697597026724</v>
      </c>
      <c r="L591">
        <f>$L$6+J591*$L$7</f>
        <v>6.50399815694539</v>
      </c>
      <c r="M591" s="5">
        <f>SUM(B591:C591)</f>
        <v>1172.5967</v>
      </c>
      <c r="N591">
        <f>EXP(L591)</f>
        <v>667.806297006937</v>
      </c>
      <c r="O591">
        <f>-(N591/M591-1)</f>
        <v>0.43048936006136</v>
      </c>
      <c r="P591" s="5">
        <f>LN(E591)</f>
        <v>5.09497644253001</v>
      </c>
      <c r="Q591" s="5">
        <f>LN(C591)</f>
        <v>2.77363192791148</v>
      </c>
    </row>
    <row r="592" spans="1:244">
      <c r="A592">
        <v>1998.08</v>
      </c>
      <c r="B592" s="5">
        <v>1074.62</v>
      </c>
      <c r="C592" s="5">
        <v>16.0833</v>
      </c>
      <c r="D592" s="5">
        <v>38.3833</v>
      </c>
      <c r="E592" s="5">
        <v>163.4</v>
      </c>
      <c r="F592" s="5">
        <v>5.34</v>
      </c>
      <c r="G592" s="5">
        <f>B592*$E$733/E592</f>
        <v>1442.9831629131</v>
      </c>
      <c r="H592" s="5">
        <f>C592*$E$733/E592</f>
        <v>21.5964071988984</v>
      </c>
      <c r="I592" s="5">
        <f>D592*$E$733/E592</f>
        <v>51.5405032821297</v>
      </c>
      <c r="J592">
        <f>J591+1/12</f>
        <v>1998.58333333329</v>
      </c>
      <c r="K592" s="5">
        <f>LN(B592+C592)</f>
        <v>6.99457799651002</v>
      </c>
      <c r="L592">
        <f>$L$6+J592*$L$7</f>
        <v>6.50979609840135</v>
      </c>
      <c r="M592" s="5">
        <f>SUM(B592:C592)</f>
        <v>1090.7033</v>
      </c>
      <c r="N592">
        <f>EXP(L592)</f>
        <v>671.689445075466</v>
      </c>
      <c r="O592">
        <f>-(N592/M592-1)</f>
        <v>0.384168503867674</v>
      </c>
      <c r="P592" s="5">
        <f>LN(E592)</f>
        <v>5.0962011824259</v>
      </c>
      <c r="Q592" s="5">
        <f>LN(C592)</f>
        <v>2.77778146657588</v>
      </c>
    </row>
    <row r="593" spans="1:244">
      <c r="A593">
        <v>1998.09</v>
      </c>
      <c r="B593" s="5">
        <v>1020.64</v>
      </c>
      <c r="C593" s="5">
        <v>16.15</v>
      </c>
      <c r="D593" s="5">
        <v>38.09</v>
      </c>
      <c r="E593" s="5">
        <v>163.6</v>
      </c>
      <c r="F593" s="5">
        <v>4.81</v>
      </c>
      <c r="G593" s="5">
        <f>B593*$E$733/E593</f>
        <v>1368.82422396088</v>
      </c>
      <c r="H593" s="5">
        <f>C593*$E$733/E593</f>
        <v>21.6594599633252</v>
      </c>
      <c r="I593" s="5">
        <f>D593*$E$733/E593</f>
        <v>51.0841380806846</v>
      </c>
      <c r="J593">
        <f>J592+1/12</f>
        <v>1998.66666666662</v>
      </c>
      <c r="K593" s="5">
        <f>LN(B593+C593)</f>
        <v>6.94388468048977</v>
      </c>
      <c r="L593">
        <f>$L$6+J593*$L$7</f>
        <v>6.51559403985732</v>
      </c>
      <c r="M593" s="5">
        <f>SUM(B593:C593)</f>
        <v>1036.79</v>
      </c>
      <c r="N593">
        <f>EXP(L593)</f>
        <v>675.59517280368</v>
      </c>
      <c r="O593">
        <f>-(N593/M593-1)</f>
        <v>0.34837800055587</v>
      </c>
      <c r="P593" s="5">
        <f>LN(E593)</f>
        <v>5.09742442416865</v>
      </c>
      <c r="Q593" s="5">
        <f>LN(C593)</f>
        <v>2.78192004966867</v>
      </c>
    </row>
    <row r="594" spans="1:244">
      <c r="A594">
        <v>1998.1</v>
      </c>
      <c r="B594" s="5">
        <v>1032.47</v>
      </c>
      <c r="C594" s="5">
        <v>16.1667</v>
      </c>
      <c r="D594" s="5">
        <v>37.9633</v>
      </c>
      <c r="E594" s="5">
        <v>164</v>
      </c>
      <c r="F594" s="5">
        <v>4.53</v>
      </c>
      <c r="G594" s="5">
        <f>B594*$E$733/E594</f>
        <v>1381.31265347561</v>
      </c>
      <c r="H594" s="5">
        <f>C594*$E$733/E594</f>
        <v>21.6289744737805</v>
      </c>
      <c r="I594" s="5">
        <f>D594*$E$733/E594</f>
        <v>50.7900342457317</v>
      </c>
      <c r="J594">
        <f>J593+1/12</f>
        <v>1998.74999999996</v>
      </c>
      <c r="K594" s="5">
        <f>LN(B594+C594)</f>
        <v>6.95524621857233</v>
      </c>
      <c r="L594">
        <f>$L$6+J594*$L$7</f>
        <v>6.52139198131326</v>
      </c>
      <c r="M594" s="5">
        <f>SUM(B594:C594)</f>
        <v>1048.6367</v>
      </c>
      <c r="N594">
        <f>EXP(L594)</f>
        <v>679.52361148736</v>
      </c>
      <c r="O594">
        <f>-(N594/M594-1)</f>
        <v>0.35199329616505</v>
      </c>
      <c r="P594" s="5">
        <f>LN(E594)</f>
        <v>5.0998664278242</v>
      </c>
      <c r="Q594" s="5">
        <f>LN(C594)</f>
        <v>2.78295357112887</v>
      </c>
    </row>
    <row r="595" spans="1:244">
      <c r="A595">
        <v>1998.11</v>
      </c>
      <c r="B595" s="5">
        <v>1144.43</v>
      </c>
      <c r="C595" s="5">
        <v>16.1833</v>
      </c>
      <c r="D595" s="5">
        <v>37.8367</v>
      </c>
      <c r="E595" s="5">
        <v>164</v>
      </c>
      <c r="F595" s="5">
        <v>4.83</v>
      </c>
      <c r="G595" s="5">
        <f>B595*$E$733/E595</f>
        <v>1531.10079713415</v>
      </c>
      <c r="H595" s="5">
        <f>C595*$E$733/E595</f>
        <v>21.6511831481707</v>
      </c>
      <c r="I595" s="5">
        <f>D595*$E$733/E595</f>
        <v>50.6206596567073</v>
      </c>
      <c r="J595">
        <f>J594+1/12</f>
        <v>1998.83333333329</v>
      </c>
      <c r="K595" s="5">
        <f>LN(B595+C595)</f>
        <v>7.05670385128071</v>
      </c>
      <c r="L595">
        <f>$L$6+J595*$L$7</f>
        <v>6.52718992276922</v>
      </c>
      <c r="M595" s="5">
        <f>SUM(B595:C595)</f>
        <v>1160.6133</v>
      </c>
      <c r="N595">
        <f>EXP(L595)</f>
        <v>683.4748931858</v>
      </c>
      <c r="O595">
        <f>-(N595/M595-1)</f>
        <v>0.4111088566831</v>
      </c>
      <c r="P595" s="5">
        <f>LN(E595)</f>
        <v>5.0998664278242</v>
      </c>
      <c r="Q595" s="5">
        <f>LN(C595)</f>
        <v>2.78397984633487</v>
      </c>
    </row>
    <row r="596" spans="1:244">
      <c r="A596">
        <v>1998.12</v>
      </c>
      <c r="B596" s="5">
        <v>1190.05</v>
      </c>
      <c r="C596" s="5">
        <v>16.2</v>
      </c>
      <c r="D596" s="5">
        <v>37.71</v>
      </c>
      <c r="E596" s="5">
        <v>163.9</v>
      </c>
      <c r="F596" s="5">
        <v>4.65</v>
      </c>
      <c r="G596" s="5">
        <f>B596*$E$733/E596</f>
        <v>1593.10592159854</v>
      </c>
      <c r="H596" s="5">
        <f>C596*$E$733/E596</f>
        <v>21.6867492373398</v>
      </c>
      <c r="I596" s="5">
        <f>D596*$E$733/E596</f>
        <v>50.4819329469188</v>
      </c>
      <c r="J596">
        <f>J595+1/12</f>
        <v>1998.91666666662</v>
      </c>
      <c r="K596" s="5">
        <f>LN(B596+C596)</f>
        <v>7.0952716526532</v>
      </c>
      <c r="L596">
        <f>$L$6+J596*$L$7</f>
        <v>6.53298786422516</v>
      </c>
      <c r="M596" s="5">
        <f>SUM(B596:C596)</f>
        <v>1206.25</v>
      </c>
      <c r="N596">
        <f>EXP(L596)</f>
        <v>687.449150726115</v>
      </c>
      <c r="O596">
        <f>-(N596/M596-1)</f>
        <v>0.430093968309957</v>
      </c>
      <c r="P596" s="5">
        <f>LN(E596)</f>
        <v>5.09925648574978</v>
      </c>
      <c r="Q596" s="5">
        <f>LN(C596)</f>
        <v>2.78501124223834</v>
      </c>
    </row>
    <row r="597" spans="1:244">
      <c r="A597">
        <v>1999.01</v>
      </c>
      <c r="B597" s="5">
        <v>1248.77</v>
      </c>
      <c r="C597" s="5">
        <v>16.28333333</v>
      </c>
      <c r="D597" s="5">
        <v>37.93333333</v>
      </c>
      <c r="E597" s="5">
        <v>164.3</v>
      </c>
      <c r="F597" s="5">
        <v>4.72</v>
      </c>
      <c r="G597" s="5">
        <f>B597*$E$733/E597</f>
        <v>1667.64378861838</v>
      </c>
      <c r="H597" s="5">
        <f>C597*$E$733/E597</f>
        <v>21.7452370618906</v>
      </c>
      <c r="I597" s="5">
        <f>D597*$E$733/E597</f>
        <v>50.6572769279892</v>
      </c>
      <c r="J597">
        <f>J596+1/12</f>
        <v>1998.99999999996</v>
      </c>
      <c r="K597" s="5">
        <f>LN(B597+C597)</f>
        <v>7.14286956100806</v>
      </c>
      <c r="L597">
        <f>$L$6+J597*$L$7</f>
        <v>6.53878580568113</v>
      </c>
      <c r="M597" s="5">
        <f>SUM(B597:C597)</f>
        <v>1265.05333333</v>
      </c>
      <c r="N597">
        <f>EXP(L597)</f>
        <v>691.446517707855</v>
      </c>
      <c r="O597">
        <f>-(N597/M597-1)</f>
        <v>0.453425006289845</v>
      </c>
      <c r="P597" s="5">
        <f>LN(E597)</f>
        <v>5.10169402504322</v>
      </c>
      <c r="Q597" s="5">
        <f>LN(C597)</f>
        <v>2.79014208961597</v>
      </c>
    </row>
    <row r="598" spans="1:244">
      <c r="A598">
        <v>1999.02</v>
      </c>
      <c r="B598" s="5">
        <v>1246.58</v>
      </c>
      <c r="C598" s="5">
        <v>16.36666667</v>
      </c>
      <c r="D598" s="5">
        <v>38.15666667</v>
      </c>
      <c r="E598" s="5">
        <v>164.5</v>
      </c>
      <c r="F598" s="5">
        <v>5</v>
      </c>
      <c r="G598" s="5">
        <f>B598*$E$733/E598</f>
        <v>1662.69522419453</v>
      </c>
      <c r="H598" s="5">
        <f>C598*$E$733/E598</f>
        <v>21.829949548519</v>
      </c>
      <c r="I598" s="5">
        <f>D598*$E$733/E598</f>
        <v>50.8935707643244</v>
      </c>
      <c r="J598">
        <f>J597+1/12</f>
        <v>1999.08333333329</v>
      </c>
      <c r="K598" s="5">
        <f>LN(B598+C598)</f>
        <v>7.14120289396086</v>
      </c>
      <c r="L598">
        <f>$L$6+J598*$L$7</f>
        <v>6.5445837471371</v>
      </c>
      <c r="M598" s="5">
        <f>SUM(B598:C598)</f>
        <v>1262.94666667</v>
      </c>
      <c r="N598">
        <f>EXP(L598)</f>
        <v>695.467128507367</v>
      </c>
      <c r="O598">
        <f>-(N598/M598-1)</f>
        <v>0.4493297723006</v>
      </c>
      <c r="P598" s="5">
        <f>LN(E598)</f>
        <v>5.10291057020543</v>
      </c>
      <c r="Q598" s="5">
        <f>LN(C598)</f>
        <v>2.79524674633603</v>
      </c>
    </row>
    <row r="599" spans="1:244">
      <c r="A599">
        <v>1999.03</v>
      </c>
      <c r="B599" s="5">
        <v>1281.66</v>
      </c>
      <c r="C599" s="5">
        <v>16.45</v>
      </c>
      <c r="D599" s="5">
        <v>38.38</v>
      </c>
      <c r="E599" s="5">
        <v>165</v>
      </c>
      <c r="F599" s="5">
        <v>5.23</v>
      </c>
      <c r="G599" s="5">
        <f>B599*$E$733/E599</f>
        <v>1704.30486218182</v>
      </c>
      <c r="H599" s="5">
        <f>C599*$E$733/E599</f>
        <v>21.8746118181818</v>
      </c>
      <c r="I599" s="5">
        <f>D599*$E$733/E599</f>
        <v>51.0363283636364</v>
      </c>
      <c r="J599">
        <f>J598+1/12</f>
        <v>1999.16666666662</v>
      </c>
      <c r="K599" s="5">
        <f>LN(B599+C599)</f>
        <v>7.16866463943603</v>
      </c>
      <c r="L599">
        <f>$L$6+J599*$L$7</f>
        <v>6.55038168859303</v>
      </c>
      <c r="M599" s="5">
        <f>SUM(B599:C599)</f>
        <v>1298.11</v>
      </c>
      <c r="N599">
        <f>EXP(L599)</f>
        <v>699.511118282365</v>
      </c>
      <c r="O599">
        <f>-(N599/M599-1)</f>
        <v>0.461131091908725</v>
      </c>
      <c r="P599" s="5">
        <f>LN(E599)</f>
        <v>5.10594547390058</v>
      </c>
      <c r="Q599" s="5">
        <f>LN(C599)</f>
        <v>2.80032547721138</v>
      </c>
    </row>
    <row r="600" spans="1:244">
      <c r="A600">
        <v>1999.04</v>
      </c>
      <c r="B600" s="5">
        <v>1334.76</v>
      </c>
      <c r="C600" s="5">
        <f>C599*2/3+C602/3</f>
        <v>16.37</v>
      </c>
      <c r="D600" s="5">
        <v>39.26</v>
      </c>
      <c r="E600" s="5">
        <v>166.2</v>
      </c>
      <c r="F600" s="5">
        <v>5.18</v>
      </c>
      <c r="G600" s="5">
        <f>B600*$E$733/E600</f>
        <v>1762.10003826715</v>
      </c>
      <c r="H600" s="5">
        <f>C600*$E$733/E600</f>
        <v>21.6110593862816</v>
      </c>
      <c r="I600" s="5">
        <f>D600*$E$733/E600</f>
        <v>51.8295779783394</v>
      </c>
      <c r="J600">
        <f>J599+1/12</f>
        <v>1999.24999999996</v>
      </c>
      <c r="K600" s="5">
        <f>LN(B600+C600)</f>
        <v>7.20869655834937</v>
      </c>
      <c r="L600">
        <f>$L$6+J600*$L$7</f>
        <v>6.556179630049</v>
      </c>
      <c r="M600" s="5">
        <f>SUM(B600:C600)</f>
        <v>1351.13</v>
      </c>
      <c r="N600">
        <f>EXP(L600)</f>
        <v>703.578622976536</v>
      </c>
      <c r="O600">
        <f>-(N600/M600-1)</f>
        <v>0.479266522853807</v>
      </c>
      <c r="P600" s="5">
        <f>LN(E600)</f>
        <v>5.11319188242135</v>
      </c>
      <c r="Q600" s="5">
        <f>LN(C600)</f>
        <v>2.79545039138304</v>
      </c>
    </row>
    <row r="601" spans="1:244">
      <c r="A601">
        <v>1999.05</v>
      </c>
      <c r="B601" s="5">
        <v>1332.07</v>
      </c>
      <c r="C601" s="5">
        <f>C599/3+C602*2/3</f>
        <v>16.29</v>
      </c>
      <c r="D601" s="5">
        <v>40.14</v>
      </c>
      <c r="E601" s="5">
        <v>166.2</v>
      </c>
      <c r="F601" s="5">
        <v>5.54</v>
      </c>
      <c r="G601" s="5">
        <f>B601*$E$733/E601</f>
        <v>1758.54880126354</v>
      </c>
      <c r="H601" s="5">
        <f>C601*$E$733/E601</f>
        <v>21.5054463898917</v>
      </c>
      <c r="I601" s="5">
        <f>D601*$E$733/E601</f>
        <v>52.9913209386281</v>
      </c>
      <c r="J601">
        <f>J600+1/12</f>
        <v>1999.33333333329</v>
      </c>
      <c r="K601" s="5">
        <f>LN(B601+C601)</f>
        <v>7.206644318132</v>
      </c>
      <c r="L601">
        <f>$L$6+J601*$L$7</f>
        <v>6.56197757150494</v>
      </c>
      <c r="M601" s="5">
        <f>SUM(B601:C601)</f>
        <v>1348.36</v>
      </c>
      <c r="N601">
        <f>EXP(L601)</f>
        <v>707.669779323969</v>
      </c>
      <c r="O601">
        <f>-(N601/M601-1)</f>
        <v>0.475162583194422</v>
      </c>
      <c r="P601" s="5">
        <f>LN(E601)</f>
        <v>5.11319188242135</v>
      </c>
      <c r="Q601" s="5">
        <f>LN(C601)</f>
        <v>2.79055142261395</v>
      </c>
    </row>
    <row r="602" spans="1:244">
      <c r="A602">
        <v>1999.06</v>
      </c>
      <c r="B602" s="5">
        <v>1322.55</v>
      </c>
      <c r="C602" s="5">
        <v>16.21</v>
      </c>
      <c r="D602" s="5">
        <v>41.02</v>
      </c>
      <c r="E602" s="5">
        <v>166.2</v>
      </c>
      <c r="F602" s="5">
        <v>5.9</v>
      </c>
      <c r="G602" s="5">
        <f>B602*$E$733/E602</f>
        <v>1745.98085469314</v>
      </c>
      <c r="H602" s="5">
        <f>C602*$E$733/E602</f>
        <v>21.3998333935018</v>
      </c>
      <c r="I602" s="5">
        <f>D602*$E$733/E602</f>
        <v>54.153063898917</v>
      </c>
      <c r="J602">
        <f>J601+1/12</f>
        <v>1999.41666666662</v>
      </c>
      <c r="K602" s="5">
        <f>LN(B602+C602)</f>
        <v>7.19949909138859</v>
      </c>
      <c r="L602">
        <f>$L$6+J602*$L$7</f>
        <v>6.56777551296091</v>
      </c>
      <c r="M602" s="5">
        <f>SUM(B602:C602)</f>
        <v>1338.76</v>
      </c>
      <c r="N602">
        <f>EXP(L602)</f>
        <v>711.784724853915</v>
      </c>
      <c r="O602">
        <f>-(N602/M602-1)</f>
        <v>0.468325372095137</v>
      </c>
      <c r="P602" s="5">
        <f>LN(E602)</f>
        <v>5.11319188242135</v>
      </c>
      <c r="Q602" s="5">
        <f>LN(C602)</f>
        <v>2.78562833574758</v>
      </c>
    </row>
    <row r="603" spans="1:244">
      <c r="A603">
        <v>1999.07</v>
      </c>
      <c r="B603" s="5">
        <v>1380.99</v>
      </c>
      <c r="C603" s="5">
        <f>C602*2/3+C605/3</f>
        <v>16.2933333333333</v>
      </c>
      <c r="D603" s="5">
        <v>42</v>
      </c>
      <c r="E603" s="5">
        <v>166.7</v>
      </c>
      <c r="F603" s="5">
        <v>5.79</v>
      </c>
      <c r="G603" s="5">
        <f>B603*$E$733/E603</f>
        <v>1817.66284877025</v>
      </c>
      <c r="H603" s="5">
        <f>C603*$E$733/E603</f>
        <v>21.4453302939412</v>
      </c>
      <c r="I603" s="5">
        <f>D603*$E$733/E603</f>
        <v>55.2805158968206</v>
      </c>
      <c r="J603">
        <f>J602+1/12</f>
        <v>1999.49999999995</v>
      </c>
      <c r="K603" s="5">
        <f>LN(B603+C603)</f>
        <v>7.24228515424981</v>
      </c>
      <c r="L603">
        <f>$L$6+J603*$L$7</f>
        <v>6.57357345441687</v>
      </c>
      <c r="M603" s="5">
        <f>SUM(B603:C603)</f>
        <v>1397.28333333333</v>
      </c>
      <c r="N603">
        <f>EXP(L603)</f>
        <v>715.923597895263</v>
      </c>
      <c r="O603">
        <f>-(N603/M603-1)</f>
        <v>0.487631763138998</v>
      </c>
      <c r="P603" s="5">
        <f>LN(E603)</f>
        <v>5.11619578975675</v>
      </c>
      <c r="Q603" s="5">
        <f>LN(C603)</f>
        <v>2.79075602619523</v>
      </c>
    </row>
    <row r="604" spans="1:244">
      <c r="A604">
        <v>1999.08</v>
      </c>
      <c r="B604" s="5">
        <v>1327.49</v>
      </c>
      <c r="C604" s="5">
        <f>C602/3+C605*2/3</f>
        <v>16.3766666666667</v>
      </c>
      <c r="D604" s="5">
        <v>42.98</v>
      </c>
      <c r="E604" s="5">
        <v>167.1</v>
      </c>
      <c r="F604" s="5">
        <v>5.94</v>
      </c>
      <c r="G604" s="5">
        <f>B604*$E$733/E604</f>
        <v>1743.06348527828</v>
      </c>
      <c r="H604" s="5">
        <f>C604*$E$733/E604</f>
        <v>21.503415978456</v>
      </c>
      <c r="I604" s="5">
        <f>D604*$E$733/E604</f>
        <v>56.4349777378815</v>
      </c>
      <c r="J604">
        <f>J603+1/12</f>
        <v>1999.58333333329</v>
      </c>
      <c r="K604" s="5">
        <f>LN(B604+C604)</f>
        <v>7.20330630981261</v>
      </c>
      <c r="L604">
        <f>$L$6+J604*$L$7</f>
        <v>6.57937139587281</v>
      </c>
      <c r="M604" s="5">
        <f>SUM(B604:C604)</f>
        <v>1343.86666666667</v>
      </c>
      <c r="N604">
        <f>EXP(L604)</f>
        <v>720.086537581258</v>
      </c>
      <c r="O604">
        <f>-(N604/M604-1)</f>
        <v>0.464168168284608</v>
      </c>
      <c r="P604" s="5">
        <f>LN(E604)</f>
        <v>5.11859243560135</v>
      </c>
      <c r="Q604" s="5">
        <f>LN(C604)</f>
        <v>2.79585755751245</v>
      </c>
    </row>
    <row r="605" spans="1:244">
      <c r="A605">
        <v>1999.09</v>
      </c>
      <c r="B605" s="5">
        <v>1318.17</v>
      </c>
      <c r="C605" s="5">
        <v>16.46</v>
      </c>
      <c r="D605" s="5">
        <v>43.96</v>
      </c>
      <c r="E605" s="5">
        <v>167.9</v>
      </c>
      <c r="F605" s="5">
        <v>5.92</v>
      </c>
      <c r="G605" s="5">
        <f>B605*$E$733/E605</f>
        <v>1722.57890333532</v>
      </c>
      <c r="H605" s="5">
        <f>C605*$E$733/E605</f>
        <v>21.5098574151281</v>
      </c>
      <c r="I605" s="5">
        <f>D605*$E$733/E605</f>
        <v>57.4467394877903</v>
      </c>
      <c r="J605">
        <f>J604+1/12</f>
        <v>1999.66666666662</v>
      </c>
      <c r="K605" s="5">
        <f>LN(B605+C605)</f>
        <v>7.19640937886215</v>
      </c>
      <c r="L605">
        <f>$L$6+J605*$L$7</f>
        <v>6.58516933732878</v>
      </c>
      <c r="M605" s="5">
        <f>SUM(B605:C605)</f>
        <v>1334.63</v>
      </c>
      <c r="N605">
        <f>EXP(L605)</f>
        <v>724.273683854234</v>
      </c>
      <c r="O605">
        <f>-(N605/M605-1)</f>
        <v>0.45732249098684</v>
      </c>
      <c r="P605" s="5">
        <f>LN(E605)</f>
        <v>5.1233685640835</v>
      </c>
      <c r="Q605" s="5">
        <f>LN(C605)</f>
        <v>2.80093319524892</v>
      </c>
    </row>
    <row r="606" spans="1:244">
      <c r="A606">
        <v>1999.1</v>
      </c>
      <c r="B606" s="5">
        <v>1300.01</v>
      </c>
      <c r="C606" s="5">
        <f>C605*2/3+C608/3</f>
        <v>16.4666666666667</v>
      </c>
      <c r="D606" s="6">
        <f>(2*D605+D608)/3</f>
        <v>45.3633333333333</v>
      </c>
      <c r="E606" s="5">
        <v>168.2</v>
      </c>
      <c r="F606" s="5">
        <v>6.11</v>
      </c>
      <c r="G606" s="5">
        <f>B606*$E$733/E606</f>
        <v>1695.8174441736</v>
      </c>
      <c r="H606" s="5">
        <f>C606*$E$733/E606</f>
        <v>21.4801890606421</v>
      </c>
      <c r="I606" s="5">
        <f>D606*$E$733/E606</f>
        <v>59.1748771105826</v>
      </c>
      <c r="J606">
        <f>J605+1/12</f>
        <v>1999.74999999995</v>
      </c>
      <c r="K606" s="5">
        <f>LN(B606+C606)</f>
        <v>7.1827142550168</v>
      </c>
      <c r="L606">
        <f>$L$6+J606*$L$7</f>
        <v>6.59096727878475</v>
      </c>
      <c r="M606" s="5">
        <f>SUM(B606:C606)</f>
        <v>1316.47666666667</v>
      </c>
      <c r="N606">
        <f>EXP(L606)</f>
        <v>728.485177470197</v>
      </c>
      <c r="O606">
        <f>-(N606/M606-1)</f>
        <v>0.446640266466151</v>
      </c>
      <c r="P606" s="5">
        <f>LN(E606)</f>
        <v>5.12515374753885</v>
      </c>
      <c r="Q606" s="5">
        <f>LN(C606)</f>
        <v>2.80133813552577</v>
      </c>
    </row>
    <row r="607" spans="1:244">
      <c r="A607">
        <v>1999.11</v>
      </c>
      <c r="B607" s="5">
        <v>1391</v>
      </c>
      <c r="C607" s="5">
        <f>C605/3+C608*2/3</f>
        <v>16.4733333333333</v>
      </c>
      <c r="D607" s="6">
        <f>(D605+2*D608)/3</f>
        <v>46.7666666666667</v>
      </c>
      <c r="E607" s="5">
        <v>168.3</v>
      </c>
      <c r="F607" s="5">
        <v>6.03</v>
      </c>
      <c r="G607" s="5">
        <f>B607*$E$733/E607</f>
        <v>1813.43256684492</v>
      </c>
      <c r="H607" s="5">
        <f>C607*$E$733/E607</f>
        <v>21.4761172905526</v>
      </c>
      <c r="I607" s="5">
        <f>D607*$E$733/E607</f>
        <v>60.9692281639929</v>
      </c>
      <c r="J607">
        <f>J606+1/12</f>
        <v>1999.83333333329</v>
      </c>
      <c r="K607" s="5">
        <f>LN(B607+C607)</f>
        <v>7.2495514137124</v>
      </c>
      <c r="L607">
        <f>$L$6+J607*$L$7</f>
        <v>6.59676522024068</v>
      </c>
      <c r="M607" s="5">
        <f>SUM(B607:C607)</f>
        <v>1407.47333333333</v>
      </c>
      <c r="N607">
        <f>EXP(L607)</f>
        <v>732.72116000362</v>
      </c>
      <c r="O607">
        <f>-(N607/M607-1)</f>
        <v>0.479406719366889</v>
      </c>
      <c r="P607" s="5">
        <f>LN(E607)</f>
        <v>5.12574810119676</v>
      </c>
      <c r="Q607" s="5">
        <f>LN(C607)</f>
        <v>2.80174291189235</v>
      </c>
    </row>
    <row r="608" spans="1:244">
      <c r="A608">
        <v>1999.12</v>
      </c>
      <c r="B608" s="5">
        <v>1428.68</v>
      </c>
      <c r="C608" s="5">
        <v>16.48</v>
      </c>
      <c r="D608" s="6">
        <v>48.17</v>
      </c>
      <c r="E608" s="5">
        <v>168.3</v>
      </c>
      <c r="F608" s="5">
        <v>6.28</v>
      </c>
      <c r="G608" s="5">
        <f>B608*$E$733/E608</f>
        <v>1862.5556</v>
      </c>
      <c r="H608" s="5">
        <f>C608*$E$733/E608</f>
        <v>21.4848085561497</v>
      </c>
      <c r="I608" s="5">
        <f>D608*$E$733/E608</f>
        <v>62.7987395721925</v>
      </c>
      <c r="J608">
        <f>J607+1/12</f>
        <v>1999.91666666662</v>
      </c>
      <c r="K608" s="5">
        <f>LN(B608+C608)</f>
        <v>7.27597532106039</v>
      </c>
      <c r="L608">
        <f>$L$6+J608*$L$7</f>
        <v>6.60256316169665</v>
      </c>
      <c r="M608" s="5">
        <f>SUM(B608:C608)</f>
        <v>1445.16</v>
      </c>
      <c r="N608">
        <f>EXP(L608)</f>
        <v>736.981773852262</v>
      </c>
      <c r="O608">
        <f>-(N608/M608-1)</f>
        <v>0.490034477945513</v>
      </c>
      <c r="P608" s="5">
        <f>LN(E608)</f>
        <v>5.12574810119676</v>
      </c>
      <c r="Q608" s="5">
        <f>LN(C608)</f>
        <v>2.80214752448133</v>
      </c>
    </row>
    <row r="609" spans="1:244">
      <c r="A609">
        <v>2000.01</v>
      </c>
      <c r="B609" s="5">
        <v>1425.59</v>
      </c>
      <c r="C609" s="5">
        <f>C608*2/3+C611/3</f>
        <v>16.5733333333333</v>
      </c>
      <c r="D609" s="6">
        <f>(2*D608+D611)/3</f>
        <v>49.0933333333333</v>
      </c>
      <c r="E609" s="5">
        <v>168.8</v>
      </c>
      <c r="F609" s="5">
        <v>6.66</v>
      </c>
      <c r="G609" s="5">
        <f>B609*$E$733/E609</f>
        <v>1853.02208228673</v>
      </c>
      <c r="H609" s="5">
        <f>C609*$E$733/E609</f>
        <v>21.5424860189573</v>
      </c>
      <c r="I609" s="5">
        <f>D609*$E$733/E609</f>
        <v>63.8128990521327</v>
      </c>
      <c r="J609">
        <f>J608+1/12</f>
        <v>1999.99999999995</v>
      </c>
      <c r="K609" s="5">
        <f>LN(B609+C609)</f>
        <v>7.2738995800389</v>
      </c>
      <c r="L609">
        <f>$L$6+J609*$L$7</f>
        <v>6.60836110315259</v>
      </c>
      <c r="M609" s="5">
        <f>SUM(B609:C609)</f>
        <v>1442.16333333333</v>
      </c>
      <c r="N609">
        <f>EXP(L609)</f>
        <v>741.267162241811</v>
      </c>
      <c r="O609">
        <f>-(N609/M609-1)</f>
        <v>0.486003322155966</v>
      </c>
      <c r="P609" s="5">
        <f>LN(E609)</f>
        <v>5.12871458216186</v>
      </c>
      <c r="Q609" s="5">
        <f>LN(C609)</f>
        <v>2.8077949779744</v>
      </c>
    </row>
    <row r="610" spans="1:244">
      <c r="A610">
        <v>2000.02</v>
      </c>
      <c r="B610" s="5">
        <v>1388.87</v>
      </c>
      <c r="C610" s="5">
        <f>C608/3+C611*2/3</f>
        <v>16.6666666666667</v>
      </c>
      <c r="D610" s="6">
        <f>(D608+2*D611)/3</f>
        <v>50.0166666666667</v>
      </c>
      <c r="E610" s="5">
        <v>169.8</v>
      </c>
      <c r="F610" s="5">
        <v>6.52</v>
      </c>
      <c r="G610" s="5">
        <f>B610*$E$733/E610</f>
        <v>1794.66051572438</v>
      </c>
      <c r="H610" s="5">
        <f>C610*$E$733/E610</f>
        <v>21.5362190812721</v>
      </c>
      <c r="I610" s="5">
        <f>D610*$E$733/E610</f>
        <v>64.6301934628975</v>
      </c>
      <c r="J610">
        <f>J609+1/12</f>
        <v>2000.08333333329</v>
      </c>
      <c r="K610" s="5">
        <f>LN(B610+C610)</f>
        <v>7.24817447799397</v>
      </c>
      <c r="L610">
        <f>$L$6+J610*$L$7</f>
        <v>6.61415904460856</v>
      </c>
      <c r="M610" s="5">
        <f>SUM(B610:C610)</f>
        <v>1405.53666666667</v>
      </c>
      <c r="N610">
        <f>EXP(L610)</f>
        <v>745.577469230865</v>
      </c>
      <c r="O610">
        <f>-(N610/M610-1)</f>
        <v>0.469542497956274</v>
      </c>
      <c r="P610" s="5">
        <f>LN(E610)</f>
        <v>5.13462127387725</v>
      </c>
      <c r="Q610" s="5">
        <f>LN(C610)</f>
        <v>2.81341071676004</v>
      </c>
    </row>
    <row r="611" spans="1:244">
      <c r="A611">
        <v>2000.03</v>
      </c>
      <c r="B611" s="5">
        <v>1442.21</v>
      </c>
      <c r="C611" s="6">
        <v>16.76</v>
      </c>
      <c r="D611" s="6">
        <v>50.94</v>
      </c>
      <c r="E611" s="5">
        <v>171.2</v>
      </c>
      <c r="F611" s="5">
        <v>6.26</v>
      </c>
      <c r="G611" s="5">
        <f>B611*$E$733/E611</f>
        <v>1848.34543405374</v>
      </c>
      <c r="H611" s="5">
        <f>C611*$E$733/E611</f>
        <v>21.479721728972</v>
      </c>
      <c r="I611" s="5">
        <f>D611*$E$733/E611</f>
        <v>65.2850253504673</v>
      </c>
      <c r="J611">
        <f>J610+1/12</f>
        <v>2000.16666666662</v>
      </c>
      <c r="K611" s="5">
        <f>LN(B611+C611)</f>
        <v>7.2854859862826</v>
      </c>
      <c r="L611">
        <f>$L$6+J611*$L$7</f>
        <v>6.61995698606452</v>
      </c>
      <c r="M611" s="5">
        <f>SUM(B611:C611)</f>
        <v>1458.97</v>
      </c>
      <c r="N611">
        <f>EXP(L611)</f>
        <v>749.912839715627</v>
      </c>
      <c r="O611">
        <f>-(N611/M611-1)</f>
        <v>0.485998451156893</v>
      </c>
      <c r="P611" s="5">
        <f>LN(E611)</f>
        <v>5.14283246370764</v>
      </c>
      <c r="Q611" s="5">
        <f>LN(C611)</f>
        <v>2.81899509505394</v>
      </c>
    </row>
    <row r="612" spans="1:244">
      <c r="A612">
        <v>2000.04</v>
      </c>
      <c r="B612" s="5">
        <v>1461.36</v>
      </c>
      <c r="C612" s="5">
        <f>C611*2/3+C614/3</f>
        <v>16.74</v>
      </c>
      <c r="D612" s="6">
        <f>(2*D611+D614)/3</f>
        <v>51.2666666666667</v>
      </c>
      <c r="E612" s="5">
        <v>171.3</v>
      </c>
      <c r="F612" s="5">
        <v>5.99</v>
      </c>
      <c r="G612" s="5">
        <f>B612*$E$733/E612</f>
        <v>1871.79485674256</v>
      </c>
      <c r="H612" s="5">
        <f>C612*$E$733/E612</f>
        <v>21.441565323993</v>
      </c>
      <c r="I612" s="5">
        <f>D612*$E$733/E612</f>
        <v>65.6653274956217</v>
      </c>
      <c r="J612">
        <f>J611+1/12</f>
        <v>2000.24999999995</v>
      </c>
      <c r="K612" s="5">
        <f>LN(B612+C612)</f>
        <v>7.29851275821803</v>
      </c>
      <c r="L612">
        <f>$L$6+J612*$L$7</f>
        <v>6.62575492752046</v>
      </c>
      <c r="M612" s="5">
        <f>SUM(B612:C612)</f>
        <v>1478.1</v>
      </c>
      <c r="N612">
        <f>EXP(L612)</f>
        <v>754.273419434842</v>
      </c>
      <c r="O612">
        <f>-(N612/M612-1)</f>
        <v>0.489700683692009</v>
      </c>
      <c r="P612" s="5">
        <f>LN(E612)</f>
        <v>5.14341640533007</v>
      </c>
      <c r="Q612" s="5">
        <f>LN(C612)</f>
        <v>2.81780106506133</v>
      </c>
    </row>
    <row r="613" spans="1:244">
      <c r="A613">
        <v>2000.05</v>
      </c>
      <c r="B613" s="5">
        <v>1418.48</v>
      </c>
      <c r="C613" s="5">
        <f>C611/3+C614*2/3</f>
        <v>16.72</v>
      </c>
      <c r="D613" s="6">
        <f>(D611+2*D614)/3</f>
        <v>51.5933333333333</v>
      </c>
      <c r="E613" s="5">
        <v>171.5</v>
      </c>
      <c r="F613" s="5">
        <v>6.44</v>
      </c>
      <c r="G613" s="5">
        <f>B613*$E$733/E613</f>
        <v>1814.75285877551</v>
      </c>
      <c r="H613" s="5">
        <f>C613*$E$733/E613</f>
        <v>21.3909732944606</v>
      </c>
      <c r="I613" s="5">
        <f>D613*$E$733/E613</f>
        <v>66.0066755685131</v>
      </c>
      <c r="J613">
        <f>J612+1/12</f>
        <v>2000.33333333329</v>
      </c>
      <c r="K613" s="5">
        <f>LN(B613+C613)</f>
        <v>7.26905949130453</v>
      </c>
      <c r="L613">
        <f>$L$6+J613*$L$7</f>
        <v>6.63155286897643</v>
      </c>
      <c r="M613" s="5">
        <f>SUM(B613:C613)</f>
        <v>1435.2</v>
      </c>
      <c r="N613">
        <f>EXP(L613)</f>
        <v>758.659354974756</v>
      </c>
      <c r="O613">
        <f>-(N613/M613-1)</f>
        <v>0.47139119636653</v>
      </c>
      <c r="P613" s="5">
        <f>LN(E613)</f>
        <v>5.14458326660599</v>
      </c>
      <c r="Q613" s="5">
        <f>LN(C613)</f>
        <v>2.81660560765656</v>
      </c>
    </row>
    <row r="614" spans="1:244">
      <c r="A614">
        <v>2000.06</v>
      </c>
      <c r="B614" s="5">
        <v>1461.96</v>
      </c>
      <c r="C614" s="5">
        <v>16.7</v>
      </c>
      <c r="D614" s="5">
        <v>51.92</v>
      </c>
      <c r="E614" s="5">
        <v>172.4</v>
      </c>
      <c r="F614" s="5">
        <v>6.1</v>
      </c>
      <c r="G614" s="5">
        <f>B614*$E$733/E614</f>
        <v>1860.61546148492</v>
      </c>
      <c r="H614" s="5">
        <f>C614*$E$733/E614</f>
        <v>21.2538497679814</v>
      </c>
      <c r="I614" s="5">
        <f>D614*$E$733/E614</f>
        <v>66.0778371229698</v>
      </c>
      <c r="J614">
        <f>J613+1/12</f>
        <v>2000.41666666662</v>
      </c>
      <c r="K614" s="5">
        <f>LN(B614+C614)</f>
        <v>7.29889155122571</v>
      </c>
      <c r="L614">
        <f>$L$6+J614*$L$7</f>
        <v>6.63735081043237</v>
      </c>
      <c r="M614" s="5">
        <f>SUM(B614:C614)</f>
        <v>1478.66</v>
      </c>
      <c r="N614">
        <f>EXP(L614)</f>
        <v>763.070793773897</v>
      </c>
      <c r="O614">
        <f>-(N614/M614-1)</f>
        <v>0.483944386286302</v>
      </c>
      <c r="P614" s="5">
        <f>LN(E614)</f>
        <v>5.14981735822959</v>
      </c>
      <c r="Q614" s="5">
        <f>LN(C614)</f>
        <v>2.81540871942271</v>
      </c>
    </row>
    <row r="615" spans="1:244">
      <c r="A615">
        <v>2000.07</v>
      </c>
      <c r="B615" s="5">
        <v>1473</v>
      </c>
      <c r="C615" s="5">
        <f>C614*2/3+C617/3</f>
        <v>16.58</v>
      </c>
      <c r="D615" s="6">
        <f>(2*D614+D617)/3</f>
        <v>52.5133333333333</v>
      </c>
      <c r="E615" s="5">
        <v>172.8</v>
      </c>
      <c r="F615" s="5">
        <v>6.05</v>
      </c>
      <c r="G615" s="5">
        <f>B615*$E$733/E615</f>
        <v>1870.32640625</v>
      </c>
      <c r="H615" s="5">
        <f>C615*$E$733/E615</f>
        <v>21.0522822916667</v>
      </c>
      <c r="I615" s="5">
        <f>D615*$E$733/E615</f>
        <v>66.6782579861111</v>
      </c>
      <c r="J615">
        <f>J614+1/12</f>
        <v>2000.49999999995</v>
      </c>
      <c r="K615" s="5">
        <f>LN(B615+C615)</f>
        <v>7.30624948000947</v>
      </c>
      <c r="L615">
        <f>$L$6+J615*$L$7</f>
        <v>6.64314875188833</v>
      </c>
      <c r="M615" s="5">
        <f>SUM(B615:C615)</f>
        <v>1489.58</v>
      </c>
      <c r="N615">
        <f>EXP(L615)</f>
        <v>767.507884128202</v>
      </c>
      <c r="O615">
        <f>-(N615/M615-1)</f>
        <v>0.484748798904253</v>
      </c>
      <c r="P615" s="5">
        <f>LN(E615)</f>
        <v>5.15213485636996</v>
      </c>
      <c r="Q615" s="5">
        <f>LN(C615)</f>
        <v>2.80819714970715</v>
      </c>
    </row>
    <row r="616" spans="1:244">
      <c r="A616">
        <v>2000.08</v>
      </c>
      <c r="B616" s="5">
        <v>1485.46</v>
      </c>
      <c r="C616" s="5">
        <f>C614/3+C617*2/3</f>
        <v>16.46</v>
      </c>
      <c r="D616" s="6">
        <f>(D614+2*D617)/3</f>
        <v>53.1066666666667</v>
      </c>
      <c r="E616" s="5">
        <v>172.8</v>
      </c>
      <c r="F616" s="5">
        <v>5.83</v>
      </c>
      <c r="G616" s="5">
        <f>B616*$E$733/E616</f>
        <v>1886.14736145833</v>
      </c>
      <c r="H616" s="5">
        <f>C616*$E$733/E616</f>
        <v>20.8999135416667</v>
      </c>
      <c r="I616" s="5">
        <f>D616*$E$733/E616</f>
        <v>67.4316368055555</v>
      </c>
      <c r="J616">
        <f>J615+1/12</f>
        <v>2000.58333333329</v>
      </c>
      <c r="K616" s="5">
        <f>LN(B616+C616)</f>
        <v>7.31449956858868</v>
      </c>
      <c r="L616">
        <f>$L$6+J616*$L$7</f>
        <v>6.6489466933443</v>
      </c>
      <c r="M616" s="5">
        <f>SUM(B616:C616)</f>
        <v>1501.92</v>
      </c>
      <c r="N616">
        <f>EXP(L616)</f>
        <v>771.970775195853</v>
      </c>
      <c r="O616">
        <f>-(N616/M616-1)</f>
        <v>0.4860107228109</v>
      </c>
      <c r="P616" s="5">
        <f>LN(E616)</f>
        <v>5.15213485636996</v>
      </c>
      <c r="Q616" s="5">
        <f>LN(C616)</f>
        <v>2.80093319524892</v>
      </c>
    </row>
    <row r="617" spans="1:244">
      <c r="A617">
        <v>2000.09</v>
      </c>
      <c r="B617" s="5">
        <v>1468.05</v>
      </c>
      <c r="C617" s="5">
        <v>16.34</v>
      </c>
      <c r="D617" s="5">
        <v>53.7</v>
      </c>
      <c r="E617" s="5">
        <v>173.7</v>
      </c>
      <c r="F617" s="5">
        <v>5.8</v>
      </c>
      <c r="G617" s="5">
        <f>B617*$E$733/E617</f>
        <v>1854.3829507772</v>
      </c>
      <c r="H617" s="5">
        <f>C617*$E$733/E617</f>
        <v>20.6400445595855</v>
      </c>
      <c r="I617" s="5">
        <f>D617*$E$733/E617</f>
        <v>67.831725388601</v>
      </c>
      <c r="J617">
        <f>J616+1/12</f>
        <v>2000.66666666662</v>
      </c>
      <c r="K617" s="5">
        <f>LN(B617+C617)</f>
        <v>7.30275919243511</v>
      </c>
      <c r="L617">
        <f>$L$6+J617*$L$7</f>
        <v>6.65474463480024</v>
      </c>
      <c r="M617" s="5">
        <f>SUM(B617:C617)</f>
        <v>1484.39</v>
      </c>
      <c r="N617">
        <f>EXP(L617)</f>
        <v>776.459617002351</v>
      </c>
      <c r="O617">
        <f>-(N617/M617-1)</f>
        <v>0.476916701808587</v>
      </c>
      <c r="P617" s="5">
        <f>LN(E617)</f>
        <v>5.15732967324706</v>
      </c>
      <c r="Q617" s="5">
        <f>LN(C617)</f>
        <v>2.79361608943186</v>
      </c>
    </row>
    <row r="618" spans="1:244">
      <c r="A618">
        <v>2000.1</v>
      </c>
      <c r="B618" s="5">
        <v>1390.14</v>
      </c>
      <c r="C618" s="5">
        <f>C617*2/3+C620/3</f>
        <v>16.3166666666667</v>
      </c>
      <c r="D618" s="6">
        <f>(2*D617+D620)/3</f>
        <v>52.4666666666667</v>
      </c>
      <c r="E618" s="5">
        <v>174</v>
      </c>
      <c r="F618" s="5">
        <v>5.74</v>
      </c>
      <c r="G618" s="5">
        <f>B618*$E$733/E618</f>
        <v>1752.94257206897</v>
      </c>
      <c r="H618" s="5">
        <f>C618*$E$733/E618</f>
        <v>20.5750353448276</v>
      </c>
      <c r="I618" s="5">
        <f>D618*$E$733/E618</f>
        <v>66.1595620689655</v>
      </c>
      <c r="J618">
        <f>J617+1/12</f>
        <v>2000.74999999995</v>
      </c>
      <c r="K618" s="5">
        <f>LN(B618+C618)</f>
        <v>7.24882881811769</v>
      </c>
      <c r="L618">
        <f>$L$6+J618*$L$7</f>
        <v>6.6605425762562</v>
      </c>
      <c r="M618" s="5">
        <f>SUM(B618:C618)</f>
        <v>1406.45666666667</v>
      </c>
      <c r="N618">
        <f>EXP(L618)</f>
        <v>780.974560445632</v>
      </c>
      <c r="O618">
        <f>-(N618/M618-1)</f>
        <v>0.444721917884211</v>
      </c>
      <c r="P618" s="5">
        <f>LN(E618)</f>
        <v>5.15905529921453</v>
      </c>
      <c r="Q618" s="5">
        <f>LN(C618)</f>
        <v>2.79218708030841</v>
      </c>
    </row>
    <row r="619" spans="1:244">
      <c r="A619">
        <v>2000.11</v>
      </c>
      <c r="B619" s="5">
        <v>1378.04</v>
      </c>
      <c r="C619" s="5">
        <f>C617/3+C620*2/3</f>
        <v>16.2933333333333</v>
      </c>
      <c r="D619" s="6">
        <f>(D617+2*D620)/3</f>
        <v>51.2333333333333</v>
      </c>
      <c r="E619" s="5">
        <v>174.1</v>
      </c>
      <c r="F619" s="5">
        <v>5.72</v>
      </c>
      <c r="G619" s="5">
        <f>B619*$E$733/E619</f>
        <v>1736.68658495118</v>
      </c>
      <c r="H619" s="5">
        <f>C619*$E$733/E619</f>
        <v>20.5338113727743</v>
      </c>
      <c r="I619" s="5">
        <f>D619*$E$733/E619</f>
        <v>64.5672423894314</v>
      </c>
      <c r="J619">
        <f>J618+1/12</f>
        <v>2000.83333333329</v>
      </c>
      <c r="K619" s="5">
        <f>LN(B619+C619)</f>
        <v>7.24017168277409</v>
      </c>
      <c r="L619">
        <f>$L$6+J619*$L$7</f>
        <v>6.66634051771214</v>
      </c>
      <c r="M619" s="5">
        <f>SUM(B619:C619)</f>
        <v>1394.33333333333</v>
      </c>
      <c r="N619">
        <f>EXP(L619)</f>
        <v>785.515757300981</v>
      </c>
      <c r="O619">
        <f>-(N619/M619-1)</f>
        <v>0.436637037556074</v>
      </c>
      <c r="P619" s="5">
        <f>LN(E619)</f>
        <v>5.15962984677414</v>
      </c>
      <c r="Q619" s="5">
        <f>LN(C619)</f>
        <v>2.79075602619523</v>
      </c>
    </row>
    <row r="620" spans="1:244">
      <c r="A620">
        <v>2000.12</v>
      </c>
      <c r="B620" s="5">
        <v>1330.93</v>
      </c>
      <c r="C620" s="6">
        <v>16.27</v>
      </c>
      <c r="D620" s="5">
        <v>50</v>
      </c>
      <c r="E620" s="5">
        <v>174</v>
      </c>
      <c r="F620" s="5">
        <v>5.24</v>
      </c>
      <c r="G620" s="5">
        <f>B620*$E$733/E620</f>
        <v>1678.27978293103</v>
      </c>
      <c r="H620" s="5">
        <f>C620*$E$733/E620</f>
        <v>20.5161894827586</v>
      </c>
      <c r="I620" s="5">
        <f>D620*$E$733/E620</f>
        <v>63.0491379310345</v>
      </c>
      <c r="J620">
        <f>J619+1/12</f>
        <v>2000.91666666662</v>
      </c>
      <c r="K620" s="5">
        <f>LN(B620+C620)</f>
        <v>7.20578364348806</v>
      </c>
      <c r="L620">
        <f>$L$6+J620*$L$7</f>
        <v>6.67213845916811</v>
      </c>
      <c r="M620" s="5">
        <f>SUM(B620:C620)</f>
        <v>1347.2</v>
      </c>
      <c r="N620">
        <f>EXP(L620)</f>
        <v>790.08336022631</v>
      </c>
      <c r="O620">
        <f>-(N620/M620-1)</f>
        <v>0.413536698169307</v>
      </c>
      <c r="P620" s="5">
        <f>LN(E620)</f>
        <v>5.15905529921453</v>
      </c>
      <c r="Q620" s="5">
        <f>LN(C620)</f>
        <v>2.78932292123095</v>
      </c>
    </row>
    <row r="621" spans="1:244">
      <c r="A621">
        <v>2001.01</v>
      </c>
      <c r="B621" s="5">
        <v>1335.63</v>
      </c>
      <c r="C621" s="5">
        <f>C620*2/3+C623/3</f>
        <v>16.17</v>
      </c>
      <c r="D621" s="6">
        <f>(2*D620+D623)/3</f>
        <v>48.48</v>
      </c>
      <c r="E621" s="5">
        <v>175.1</v>
      </c>
      <c r="F621" s="5">
        <v>5.16</v>
      </c>
      <c r="G621" s="5">
        <f>B621*$E$733/E621</f>
        <v>1673.62600759566</v>
      </c>
      <c r="H621" s="5">
        <f>C621*$E$733/E621</f>
        <v>20.2619981153626</v>
      </c>
      <c r="I621" s="5">
        <f>D621*$E$733/E621</f>
        <v>60.7484025128498</v>
      </c>
      <c r="J621">
        <f>J620+1/12</f>
        <v>2000.99999999995</v>
      </c>
      <c r="K621" s="5">
        <f>LN(B621+C621)</f>
        <v>7.20919231666625</v>
      </c>
      <c r="L621">
        <f>$L$6+J621*$L$7</f>
        <v>6.67793640062408</v>
      </c>
      <c r="M621" s="5">
        <f>SUM(B621:C621)</f>
        <v>1351.8</v>
      </c>
      <c r="N621">
        <f>EXP(L621)</f>
        <v>794.67752276714</v>
      </c>
      <c r="O621">
        <f>-(N621/M621-1)</f>
        <v>0.412133804729147</v>
      </c>
      <c r="P621" s="5">
        <f>LN(E621)</f>
        <v>5.16535723929181</v>
      </c>
      <c r="Q621" s="5">
        <f>LN(C621)</f>
        <v>2.78315767358902</v>
      </c>
    </row>
    <row r="622" spans="1:244">
      <c r="A622">
        <v>2001.02</v>
      </c>
      <c r="B622" s="5">
        <v>1305.75</v>
      </c>
      <c r="C622" s="5">
        <f>C620/3+C623*2/3</f>
        <v>16.07</v>
      </c>
      <c r="D622" s="6">
        <f>(D620+2*D623)/3</f>
        <v>46.96</v>
      </c>
      <c r="E622" s="5">
        <v>175.8</v>
      </c>
      <c r="F622" s="5">
        <v>5.1</v>
      </c>
      <c r="G622" s="5">
        <f>B622*$E$733/E622</f>
        <v>1629.66958617747</v>
      </c>
      <c r="H622" s="5">
        <f>C622*$E$733/E622</f>
        <v>20.056511774744</v>
      </c>
      <c r="I622" s="5">
        <f>D622*$E$733/E622</f>
        <v>58.6094457337884</v>
      </c>
      <c r="J622">
        <f>J621+1/12</f>
        <v>2001.08333333329</v>
      </c>
      <c r="K622" s="5">
        <f>LN(B622+C622)</f>
        <v>7.18676485380401</v>
      </c>
      <c r="L622">
        <f>$L$6+J622*$L$7</f>
        <v>6.68373434208002</v>
      </c>
      <c r="M622" s="5">
        <f>SUM(B622:C622)</f>
        <v>1321.82</v>
      </c>
      <c r="N622">
        <f>EXP(L622)</f>
        <v>799.298399361823</v>
      </c>
      <c r="O622">
        <f>-(N622/M622-1)</f>
        <v>0.395304656184789</v>
      </c>
      <c r="P622" s="5">
        <f>LN(E622)</f>
        <v>5.16934698525108</v>
      </c>
      <c r="Q622" s="5">
        <f>LN(C622)</f>
        <v>2.77695417974942</v>
      </c>
    </row>
    <row r="623" spans="1:244">
      <c r="A623">
        <v>2001.03</v>
      </c>
      <c r="B623" s="5">
        <v>1185.85</v>
      </c>
      <c r="C623" s="5">
        <v>15.97</v>
      </c>
      <c r="D623" s="5">
        <v>45.44</v>
      </c>
      <c r="E623" s="5">
        <v>176.2</v>
      </c>
      <c r="F623" s="5">
        <v>4.89</v>
      </c>
      <c r="G623" s="5">
        <f>B623*$E$733/E623</f>
        <v>1476.66591572077</v>
      </c>
      <c r="H623" s="5">
        <f>C623*$E$733/E623</f>
        <v>19.8864566969353</v>
      </c>
      <c r="I623" s="5">
        <f>D623*$E$733/E623</f>
        <v>56.5836313280363</v>
      </c>
      <c r="J623">
        <f>J622+1/12</f>
        <v>2001.16666666662</v>
      </c>
      <c r="K623" s="5">
        <f>LN(B623+C623)</f>
        <v>7.09159235346547</v>
      </c>
      <c r="L623">
        <f>$L$6+J623*$L$7</f>
        <v>6.68953228353598</v>
      </c>
      <c r="M623" s="5">
        <f>SUM(B623:C623)</f>
        <v>1201.82</v>
      </c>
      <c r="N623">
        <f>EXP(L623)</f>
        <v>803.946145346805</v>
      </c>
      <c r="O623">
        <f>-(N623/M623-1)</f>
        <v>0.331059438728924</v>
      </c>
      <c r="P623" s="5">
        <f>LN(E623)</f>
        <v>5.17161971350208</v>
      </c>
      <c r="Q623" s="5">
        <f>LN(C623)</f>
        <v>2.77071196222692</v>
      </c>
    </row>
    <row r="624" spans="1:244">
      <c r="A624">
        <v>2001.04</v>
      </c>
      <c r="B624" s="5">
        <v>1189.84</v>
      </c>
      <c r="C624" s="5">
        <f>C623*2/3+C626/3</f>
        <v>15.8766666666667</v>
      </c>
      <c r="D624" s="6">
        <f>(2*D623+D626)/3</f>
        <v>42.5566666666667</v>
      </c>
      <c r="E624" s="5">
        <v>176.9</v>
      </c>
      <c r="F624" s="5">
        <v>5.14</v>
      </c>
      <c r="G624" s="5">
        <f>B624*$E$733/E624</f>
        <v>1475.77153329565</v>
      </c>
      <c r="H624" s="5">
        <f>C624*$E$733/E624</f>
        <v>19.6920028829847</v>
      </c>
      <c r="I624" s="5">
        <f>D624*$E$733/E624</f>
        <v>52.7834979649519</v>
      </c>
      <c r="J624">
        <f>J623+1/12</f>
        <v>2001.24999999995</v>
      </c>
      <c r="K624" s="5">
        <f>LN(B624+C624)</f>
        <v>7.09482941325628</v>
      </c>
      <c r="L624">
        <f>$L$6+J624*$L$7</f>
        <v>6.69533022499192</v>
      </c>
      <c r="M624" s="5">
        <f>SUM(B624:C624)</f>
        <v>1205.71666666667</v>
      </c>
      <c r="N624">
        <f>EXP(L624)</f>
        <v>808.62091696169</v>
      </c>
      <c r="O624">
        <f>-(N624/M624-1)</f>
        <v>0.329344165742347</v>
      </c>
      <c r="P624" s="5">
        <f>LN(E624)</f>
        <v>5.17558460116574</v>
      </c>
      <c r="Q624" s="5">
        <f>LN(C624)</f>
        <v>2.76485052614466</v>
      </c>
    </row>
    <row r="625" spans="1:244">
      <c r="A625">
        <v>2001.05</v>
      </c>
      <c r="B625" s="5">
        <v>1270.37</v>
      </c>
      <c r="C625" s="5">
        <f>C623/3+C626*2/3</f>
        <v>15.7833333333333</v>
      </c>
      <c r="D625" s="6">
        <f>(D623+2*D626)/3</f>
        <v>39.6733333333333</v>
      </c>
      <c r="E625" s="5">
        <v>177.7</v>
      </c>
      <c r="F625" s="5">
        <v>5.39</v>
      </c>
      <c r="G625" s="5">
        <f>B625*$E$733/E625</f>
        <v>1568.5602254924</v>
      </c>
      <c r="H625" s="5">
        <f>C625*$E$733/E625</f>
        <v>19.48810889139</v>
      </c>
      <c r="I625" s="5">
        <f>D625*$E$733/E625</f>
        <v>48.9857385481148</v>
      </c>
      <c r="J625">
        <f>J624+1/12</f>
        <v>2001.33333333329</v>
      </c>
      <c r="K625" s="5">
        <f>LN(B625+C625)</f>
        <v>7.15941113045299</v>
      </c>
      <c r="L625">
        <f>$L$6+J625*$L$7</f>
        <v>6.70112816644789</v>
      </c>
      <c r="M625" s="5">
        <f>SUM(B625:C625)</f>
        <v>1286.15333333333</v>
      </c>
      <c r="N625">
        <f>EXP(L625)</f>
        <v>813.32287135467</v>
      </c>
      <c r="O625">
        <f>-(N625/M625-1)</f>
        <v>0.367631486638708</v>
      </c>
      <c r="P625" s="5">
        <f>LN(E625)</f>
        <v>5.18009673516061</v>
      </c>
      <c r="Q625" s="5">
        <f>LN(C625)</f>
        <v>2.75895453096398</v>
      </c>
    </row>
    <row r="626" spans="1:244">
      <c r="A626">
        <v>2001.06</v>
      </c>
      <c r="B626" s="5">
        <v>1238.71</v>
      </c>
      <c r="C626" s="5">
        <v>15.69</v>
      </c>
      <c r="D626" s="5">
        <v>36.79</v>
      </c>
      <c r="E626" s="5">
        <v>178</v>
      </c>
      <c r="F626" s="5">
        <v>5.28</v>
      </c>
      <c r="G626" s="5">
        <f>B626*$E$733/E626</f>
        <v>1526.89101016854</v>
      </c>
      <c r="H626" s="5">
        <f>C626*$E$733/E626</f>
        <v>19.3402167977528</v>
      </c>
      <c r="I626" s="5">
        <f>D626*$E$733/E626</f>
        <v>45.3490488202247</v>
      </c>
      <c r="J626">
        <f>J625+1/12</f>
        <v>2001.41666666662</v>
      </c>
      <c r="K626" s="5">
        <f>LN(B626+C626)</f>
        <v>7.13441264959614</v>
      </c>
      <c r="L626">
        <f>$L$6+J626*$L$7</f>
        <v>6.70692610790385</v>
      </c>
      <c r="M626" s="5">
        <f>SUM(B626:C626)</f>
        <v>1254.4</v>
      </c>
      <c r="N626">
        <f>EXP(L626)</f>
        <v>818.052166587653</v>
      </c>
      <c r="O626">
        <f>-(N626/M626-1)</f>
        <v>0.347853821278975</v>
      </c>
      <c r="P626" s="5">
        <f>LN(E626)</f>
        <v>5.18178355029209</v>
      </c>
      <c r="Q626" s="5">
        <f>LN(C626)</f>
        <v>2.75302356674494</v>
      </c>
    </row>
    <row r="627" spans="1:244">
      <c r="A627">
        <v>2001.07</v>
      </c>
      <c r="B627" s="5">
        <v>1204.45</v>
      </c>
      <c r="C627" s="5">
        <f>C626*2/3+C629/3</f>
        <v>15.7066666666667</v>
      </c>
      <c r="D627" s="6">
        <f>(2*D626+D629)/3</f>
        <v>33.9633333333333</v>
      </c>
      <c r="E627" s="5">
        <v>177.5</v>
      </c>
      <c r="F627" s="5">
        <v>5.24</v>
      </c>
      <c r="G627" s="5">
        <f>B627*$E$733/E627</f>
        <v>1488.84269830986</v>
      </c>
      <c r="H627" s="5">
        <f>C627*$E$733/E627</f>
        <v>19.4152982535211</v>
      </c>
      <c r="I627" s="5">
        <f>D627*$E$733/E627</f>
        <v>41.9826981971831</v>
      </c>
      <c r="J627">
        <f>J626+1/12</f>
        <v>2001.49999999995</v>
      </c>
      <c r="K627" s="5">
        <f>LN(B627+C627)</f>
        <v>7.10673454478331</v>
      </c>
      <c r="L627">
        <f>$L$6+J627*$L$7</f>
        <v>6.71272404935979</v>
      </c>
      <c r="M627" s="5">
        <f>SUM(B627:C627)</f>
        <v>1220.15666666667</v>
      </c>
      <c r="N627">
        <f>EXP(L627)</f>
        <v>822.808961641642</v>
      </c>
      <c r="O627">
        <f>-(N627/M627-1)</f>
        <v>0.325653021353835</v>
      </c>
      <c r="P627" s="5">
        <f>LN(E627)</f>
        <v>5.17897060891547</v>
      </c>
      <c r="Q627" s="5">
        <f>LN(C627)</f>
        <v>2.75408525067522</v>
      </c>
    </row>
    <row r="628" spans="1:244">
      <c r="A628">
        <v>2001.08</v>
      </c>
      <c r="B628" s="5">
        <v>1178.5</v>
      </c>
      <c r="C628" s="5">
        <f>C626/3+C629*2/3</f>
        <v>15.7233333333333</v>
      </c>
      <c r="D628" s="6">
        <f>(D626+2*D629)/3</f>
        <v>31.1366666666667</v>
      </c>
      <c r="E628" s="5">
        <v>177.5</v>
      </c>
      <c r="F628" s="5">
        <v>4.97</v>
      </c>
      <c r="G628" s="5">
        <f>B628*$E$733/E628</f>
        <v>1456.76542816901</v>
      </c>
      <c r="H628" s="5">
        <f>C628*$E$733/E628</f>
        <v>19.4359002253521</v>
      </c>
      <c r="I628" s="5">
        <f>D628*$E$733/E628</f>
        <v>38.4886037746479</v>
      </c>
      <c r="J628">
        <f>J627+1/12</f>
        <v>2001.58333333329</v>
      </c>
      <c r="K628" s="5">
        <f>LN(B628+C628)</f>
        <v>7.08525132280439</v>
      </c>
      <c r="L628">
        <f>$L$6+J628*$L$7</f>
        <v>6.71852199081576</v>
      </c>
      <c r="M628" s="5">
        <f>SUM(B628:C628)</f>
        <v>1194.22333333333</v>
      </c>
      <c r="N628">
        <f>EXP(L628)</f>
        <v>827.593416422148</v>
      </c>
      <c r="O628">
        <f>-(N628/M628-1)</f>
        <v>0.307002808166411</v>
      </c>
      <c r="P628" s="5">
        <f>LN(E628)</f>
        <v>5.17897060891547</v>
      </c>
      <c r="Q628" s="5">
        <f>LN(C628)</f>
        <v>2.75514580862806</v>
      </c>
    </row>
    <row r="629" spans="1:244">
      <c r="A629">
        <v>2001.09</v>
      </c>
      <c r="B629" s="5">
        <v>1044.64</v>
      </c>
      <c r="C629" s="5">
        <v>15.74</v>
      </c>
      <c r="D629" s="5">
        <v>28.31</v>
      </c>
      <c r="E629" s="5">
        <v>178.3</v>
      </c>
      <c r="F629" s="5">
        <v>4.73</v>
      </c>
      <c r="G629" s="5">
        <f>B629*$E$733/E629</f>
        <v>1285.50480673023</v>
      </c>
      <c r="H629" s="5">
        <f>C629*$E$733/E629</f>
        <v>19.3692043746495</v>
      </c>
      <c r="I629" s="5">
        <f>D629*$E$733/E629</f>
        <v>34.837495288839</v>
      </c>
      <c r="J629">
        <f>J628+1/12</f>
        <v>2001.66666666662</v>
      </c>
      <c r="K629" s="5">
        <f>LN(B629+C629)</f>
        <v>6.96638261342976</v>
      </c>
      <c r="L629">
        <f>$L$6+J629*$L$7</f>
        <v>6.7243199322717</v>
      </c>
      <c r="M629" s="5">
        <f>SUM(B629:C629)</f>
        <v>1060.38</v>
      </c>
      <c r="N629">
        <f>EXP(L629)</f>
        <v>832.405691764406</v>
      </c>
      <c r="O629">
        <f>-(N629/M629-1)</f>
        <v>0.214993029136342</v>
      </c>
      <c r="P629" s="5">
        <f>LN(E629)</f>
        <v>5.1834675248691</v>
      </c>
      <c r="Q629" s="5">
        <f>LN(C629)</f>
        <v>2.75620524298926</v>
      </c>
    </row>
    <row r="630" spans="1:244">
      <c r="A630">
        <v>2001.1</v>
      </c>
      <c r="B630" s="5">
        <v>1076.59</v>
      </c>
      <c r="C630" s="5">
        <f>C629*2/3+C632/3</f>
        <v>15.74</v>
      </c>
      <c r="D630" s="6">
        <f>(2*D629+D632)/3</f>
        <v>27.1033333333333</v>
      </c>
      <c r="E630" s="5">
        <v>177.7</v>
      </c>
      <c r="F630" s="5">
        <v>4.57</v>
      </c>
      <c r="G630" s="5">
        <f>B630*$E$733/E630</f>
        <v>1329.29481423748</v>
      </c>
      <c r="H630" s="5">
        <f>C630*$E$733/E630</f>
        <v>19.4346040517727</v>
      </c>
      <c r="I630" s="5">
        <f>D630*$E$733/E630</f>
        <v>33.4652193021947</v>
      </c>
      <c r="J630">
        <f>J629+1/12</f>
        <v>2001.74999999995</v>
      </c>
      <c r="K630" s="5">
        <f>LN(B630+C630)</f>
        <v>6.99606830845449</v>
      </c>
      <c r="L630">
        <f>$L$6+J630*$L$7</f>
        <v>6.73011787372766</v>
      </c>
      <c r="M630" s="5">
        <f>SUM(B630:C630)</f>
        <v>1092.33</v>
      </c>
      <c r="N630">
        <f>EXP(L630)</f>
        <v>837.245949438966</v>
      </c>
      <c r="O630">
        <f>-(N630/M630-1)</f>
        <v>0.233522882792777</v>
      </c>
      <c r="P630" s="5">
        <f>LN(E630)</f>
        <v>5.18009673516061</v>
      </c>
      <c r="Q630" s="5">
        <f>LN(C630)</f>
        <v>2.75620524298926</v>
      </c>
    </row>
    <row r="631" spans="1:244">
      <c r="A631">
        <v>2001.11</v>
      </c>
      <c r="B631" s="5">
        <v>1129.68</v>
      </c>
      <c r="C631" s="5">
        <f>C629/3+C632*2/3</f>
        <v>15.74</v>
      </c>
      <c r="D631" s="6">
        <f>(D629+2*D632)/3</f>
        <v>25.8966666666667</v>
      </c>
      <c r="E631" s="5">
        <v>177.4</v>
      </c>
      <c r="F631" s="5">
        <v>4.65</v>
      </c>
      <c r="G631" s="5">
        <f>B631*$E$733/E631</f>
        <v>1397.20529019166</v>
      </c>
      <c r="H631" s="5">
        <f>C631*$E$733/E631</f>
        <v>19.4674697857948</v>
      </c>
      <c r="I631" s="5">
        <f>D631*$E$733/E631</f>
        <v>32.0293885569335</v>
      </c>
      <c r="J631">
        <f>J630+1/12</f>
        <v>2001.83333333329</v>
      </c>
      <c r="K631" s="5">
        <f>LN(B631+C631)</f>
        <v>7.04352666095626</v>
      </c>
      <c r="L631">
        <f>$L$6+J631*$L$7</f>
        <v>6.73591581518363</v>
      </c>
      <c r="M631" s="5">
        <f>SUM(B631:C631)</f>
        <v>1145.42</v>
      </c>
      <c r="N631">
        <f>EXP(L631)</f>
        <v>842.114352156968</v>
      </c>
      <c r="O631">
        <f>-(N631/M631-1)</f>
        <v>0.264798630932786</v>
      </c>
      <c r="P631" s="5">
        <f>LN(E631)</f>
        <v>5.17840706987548</v>
      </c>
      <c r="Q631" s="5">
        <f>LN(C631)</f>
        <v>2.75620524298926</v>
      </c>
    </row>
    <row r="632" spans="1:244">
      <c r="A632">
        <v>2001.12</v>
      </c>
      <c r="B632" s="5">
        <v>1144.93</v>
      </c>
      <c r="C632" s="5">
        <v>15.74</v>
      </c>
      <c r="D632" s="5">
        <v>24.69</v>
      </c>
      <c r="E632" s="5">
        <v>176.7</v>
      </c>
      <c r="F632" s="5">
        <v>5.09</v>
      </c>
      <c r="G632" s="5">
        <f>B632*$E$733/E632</f>
        <v>1421.67649252971</v>
      </c>
      <c r="H632" s="5">
        <f>C632*$E$733/E632</f>
        <v>19.5445904923599</v>
      </c>
      <c r="I632" s="5">
        <f>D632*$E$733/E632</f>
        <v>30.6579376910017</v>
      </c>
      <c r="J632">
        <f>J631+1/12</f>
        <v>2001.91666666662</v>
      </c>
      <c r="K632" s="5">
        <f>LN(B632+C632)</f>
        <v>7.05675270356859</v>
      </c>
      <c r="L632">
        <f>$L$6+J632*$L$7</f>
        <v>6.74171375663957</v>
      </c>
      <c r="M632" s="5">
        <f>SUM(B632:C632)</f>
        <v>1160.67</v>
      </c>
      <c r="N632">
        <f>EXP(L632)</f>
        <v>847.011063575681</v>
      </c>
      <c r="O632">
        <f>-(N632/M632-1)</f>
        <v>0.270239548212945</v>
      </c>
      <c r="P632" s="5">
        <f>LN(E632)</f>
        <v>5.17445337932565</v>
      </c>
      <c r="Q632" s="5">
        <f>LN(C632)</f>
        <v>2.75620524298926</v>
      </c>
    </row>
    <row r="633" spans="1:244">
      <c r="A633">
        <v>2002.01</v>
      </c>
      <c r="B633" s="5">
        <v>1140.21</v>
      </c>
      <c r="C633" s="5">
        <f>C632*2/3+C635/3</f>
        <v>15.7366666666667</v>
      </c>
      <c r="D633" s="6">
        <f>(2*D632+D635)/3</f>
        <v>24.6933333333333</v>
      </c>
      <c r="E633" s="5">
        <v>177.1</v>
      </c>
      <c r="F633" s="5">
        <v>5.04</v>
      </c>
      <c r="G633" s="5">
        <f>B633*$E$733/E633</f>
        <v>1412.61782219085</v>
      </c>
      <c r="H633" s="5">
        <f>C633*$E$733/E633</f>
        <v>19.4963171654433</v>
      </c>
      <c r="I633" s="5">
        <f>D633*$E$733/E633</f>
        <v>30.5928230378317</v>
      </c>
      <c r="J633">
        <f>J632+1/12</f>
        <v>2001.99999999995</v>
      </c>
      <c r="K633" s="5">
        <f>LN(B633+C633)</f>
        <v>7.05267491206652</v>
      </c>
      <c r="L633">
        <f>$L$6+J633*$L$7</f>
        <v>6.74751169809554</v>
      </c>
      <c r="M633" s="5">
        <f>SUM(B633:C633)</f>
        <v>1155.94666666667</v>
      </c>
      <c r="N633">
        <f>EXP(L633)</f>
        <v>851.936248304079</v>
      </c>
      <c r="O633">
        <f>-(N633/M633-1)</f>
        <v>0.262996924623905</v>
      </c>
      <c r="P633" s="5">
        <f>LN(E633)</f>
        <v>5.17671454478879</v>
      </c>
      <c r="Q633" s="5">
        <f>LN(C633)</f>
        <v>2.75599344589009</v>
      </c>
    </row>
    <row r="634" spans="1:244">
      <c r="A634">
        <v>2002.02</v>
      </c>
      <c r="B634" s="5">
        <v>1100.67</v>
      </c>
      <c r="C634" s="5">
        <f>C632/3+C635*2/3</f>
        <v>15.7333333333333</v>
      </c>
      <c r="D634" s="6">
        <f>(D632+2*D635)/3</f>
        <v>24.6966666666667</v>
      </c>
      <c r="E634" s="5">
        <v>177.8</v>
      </c>
      <c r="F634" s="5">
        <v>4.91</v>
      </c>
      <c r="G634" s="5">
        <f>B634*$E$733/E634</f>
        <v>1358.26268487064</v>
      </c>
      <c r="H634" s="5">
        <f>C634*$E$733/E634</f>
        <v>19.4154465691789</v>
      </c>
      <c r="I634" s="5">
        <f>D634*$E$733/E634</f>
        <v>30.4764922947132</v>
      </c>
      <c r="J634">
        <f>J633+1/12</f>
        <v>2002.08333333329</v>
      </c>
      <c r="K634" s="5">
        <f>LN(B634+C634)</f>
        <v>7.01786748744536</v>
      </c>
      <c r="L634">
        <f>$L$6+J634*$L$7</f>
        <v>6.75330963955147</v>
      </c>
      <c r="M634" s="5">
        <f>SUM(B634:C634)</f>
        <v>1116.40333333333</v>
      </c>
      <c r="N634">
        <f>EXP(L634)</f>
        <v>856.890071908203</v>
      </c>
      <c r="O634">
        <f>-(N634/M634-1)</f>
        <v>0.232454753292685</v>
      </c>
      <c r="P634" s="5">
        <f>LN(E634)</f>
        <v>5.1806593230798</v>
      </c>
      <c r="Q634" s="5">
        <f>LN(C634)</f>
        <v>2.7557816039234</v>
      </c>
    </row>
    <row r="635" spans="1:244">
      <c r="A635">
        <v>2002.03</v>
      </c>
      <c r="B635" s="5">
        <v>1153.79</v>
      </c>
      <c r="C635" s="5">
        <v>15.73</v>
      </c>
      <c r="D635" s="5">
        <v>24.7</v>
      </c>
      <c r="E635" s="5">
        <v>178.8</v>
      </c>
      <c r="F635" s="5">
        <v>5.28</v>
      </c>
      <c r="G635" s="5">
        <f>B635*$E$733/E635</f>
        <v>1415.85132936242</v>
      </c>
      <c r="H635" s="5">
        <f>C635*$E$733/E635</f>
        <v>19.3027686241611</v>
      </c>
      <c r="I635" s="5">
        <f>D635*$E$733/E635</f>
        <v>30.3101325503356</v>
      </c>
      <c r="J635">
        <f>J634+1/12</f>
        <v>2002.16666666662</v>
      </c>
      <c r="K635" s="5">
        <f>LN(B635+C635)</f>
        <v>7.06434868720336</v>
      </c>
      <c r="L635">
        <f>$L$6+J635*$L$7</f>
        <v>6.75910758100744</v>
      </c>
      <c r="M635" s="5">
        <f>SUM(B635:C635)</f>
        <v>1169.52</v>
      </c>
      <c r="N635">
        <f>EXP(L635)</f>
        <v>861.872700916921</v>
      </c>
      <c r="O635">
        <f>-(N635/M635-1)</f>
        <v>0.263054329197516</v>
      </c>
      <c r="P635" s="5">
        <f>LN(E635)</f>
        <v>5.18626786273941</v>
      </c>
      <c r="Q635" s="5">
        <f>LN(C635)</f>
        <v>2.75556971707019</v>
      </c>
    </row>
    <row r="636" spans="1:244">
      <c r="A636">
        <v>2002.04</v>
      </c>
      <c r="B636" s="5">
        <v>1111.93</v>
      </c>
      <c r="C636" s="5">
        <f>C635*2/3+C638/3</f>
        <v>15.83</v>
      </c>
      <c r="D636" s="6">
        <f>(2*D635+D638)/3</f>
        <v>25.38</v>
      </c>
      <c r="E636" s="5">
        <v>179.8</v>
      </c>
      <c r="F636" s="5">
        <v>5.21</v>
      </c>
      <c r="G636" s="5">
        <f>B636*$E$733/E636</f>
        <v>1356.89473431591</v>
      </c>
      <c r="H636" s="5">
        <f>C636*$E$733/E636</f>
        <v>19.3174423248053</v>
      </c>
      <c r="I636" s="5">
        <f>D636*$E$733/E636</f>
        <v>30.9713636262514</v>
      </c>
      <c r="J636">
        <f>J635+1/12</f>
        <v>2002.24999999995</v>
      </c>
      <c r="K636" s="5">
        <f>LN(B636+C636)</f>
        <v>7.02798864346267</v>
      </c>
      <c r="L636">
        <f>$L$6+J636*$L$7</f>
        <v>6.76490552246341</v>
      </c>
      <c r="M636" s="5">
        <f>SUM(B636:C636)</f>
        <v>1127.76</v>
      </c>
      <c r="N636">
        <f>EXP(L636)</f>
        <v>866.88430282736</v>
      </c>
      <c r="O636">
        <f>-(N636/M636-1)</f>
        <v>0.231321998627935</v>
      </c>
      <c r="P636" s="5">
        <f>LN(E636)</f>
        <v>5.19184512203752</v>
      </c>
      <c r="Q636" s="5">
        <f>LN(C636)</f>
        <v>2.76190687389292</v>
      </c>
    </row>
    <row r="637" spans="1:244">
      <c r="A637">
        <v>2002.05</v>
      </c>
      <c r="B637" s="5">
        <v>1079.25</v>
      </c>
      <c r="C637" s="5">
        <f>C635/3+C638*2/3</f>
        <v>15.93</v>
      </c>
      <c r="D637" s="6">
        <f>(D635+2*D638)/3</f>
        <v>26.06</v>
      </c>
      <c r="E637" s="5">
        <v>179.8</v>
      </c>
      <c r="F637" s="5">
        <v>5.16</v>
      </c>
      <c r="G637" s="5">
        <f>B637*$E$733/E637</f>
        <v>1317.01513765295</v>
      </c>
      <c r="H637" s="5">
        <f>C637*$E$733/E637</f>
        <v>19.4394729143493</v>
      </c>
      <c r="I637" s="5">
        <f>D637*$E$733/E637</f>
        <v>31.8011716351502</v>
      </c>
      <c r="J637">
        <f>J636+1/12</f>
        <v>2002.33333333329</v>
      </c>
      <c r="K637" s="5">
        <f>LN(B637+C637)</f>
        <v>6.99867401230275</v>
      </c>
      <c r="L637">
        <f>$L$6+J637*$L$7</f>
        <v>6.77070346391935</v>
      </c>
      <c r="M637" s="5">
        <f>SUM(B637:C637)</f>
        <v>1095.18</v>
      </c>
      <c r="N637">
        <f>EXP(L637)</f>
        <v>871.925046110604</v>
      </c>
      <c r="O637">
        <f>-(N637/M637-1)</f>
        <v>0.203852292672799</v>
      </c>
      <c r="P637" s="5">
        <f>LN(E637)</f>
        <v>5.19184512203752</v>
      </c>
      <c r="Q637" s="5">
        <f>LN(C637)</f>
        <v>2.76820412392196</v>
      </c>
    </row>
    <row r="638" spans="1:244">
      <c r="A638">
        <v>2002.06</v>
      </c>
      <c r="B638" s="5">
        <v>1014.02</v>
      </c>
      <c r="C638" s="5">
        <v>16.03</v>
      </c>
      <c r="D638" s="5">
        <v>26.74</v>
      </c>
      <c r="E638" s="5">
        <v>179.9</v>
      </c>
      <c r="F638" s="5">
        <v>4.93</v>
      </c>
      <c r="G638" s="5">
        <f>B638*$E$733/E638</f>
        <v>1236.72674941634</v>
      </c>
      <c r="H638" s="5">
        <f>C638*$E$733/E638</f>
        <v>19.5506299610895</v>
      </c>
      <c r="I638" s="5">
        <f>D638*$E$733/E638</f>
        <v>32.6128412451362</v>
      </c>
      <c r="J638">
        <f>J637+1/12</f>
        <v>2002.41666666662</v>
      </c>
      <c r="K638" s="5">
        <f>LN(B638+C638)</f>
        <v>6.93736262373479</v>
      </c>
      <c r="L638">
        <f>$L$6+J638*$L$7</f>
        <v>6.77650140537531</v>
      </c>
      <c r="M638" s="5">
        <f>SUM(B638:C638)</f>
        <v>1030.05</v>
      </c>
      <c r="N638">
        <f>EXP(L638)</f>
        <v>876.995100217433</v>
      </c>
      <c r="O638">
        <f>-(N638/M638-1)</f>
        <v>0.148589776984192</v>
      </c>
      <c r="P638" s="5">
        <f>LN(E638)</f>
        <v>5.19240114095649</v>
      </c>
      <c r="Q638" s="5">
        <f>LN(C638)</f>
        <v>2.77446196662146</v>
      </c>
    </row>
    <row r="639" spans="1:244">
      <c r="A639">
        <v>2002.07</v>
      </c>
      <c r="B639" s="5">
        <v>903.59</v>
      </c>
      <c r="C639" s="5">
        <f>C638*2/3+C641/3</f>
        <v>15.95</v>
      </c>
      <c r="D639" s="6">
        <f>(2*D638+D641)/3</f>
        <v>27.94</v>
      </c>
      <c r="E639" s="5">
        <v>180.1</v>
      </c>
      <c r="F639" s="5">
        <v>4.65</v>
      </c>
      <c r="G639" s="5">
        <f>B639*$E$733/E639</f>
        <v>1100.81946413104</v>
      </c>
      <c r="H639" s="5">
        <f>C639*$E$733/E639</f>
        <v>19.4314572459745</v>
      </c>
      <c r="I639" s="5">
        <f>D639*$E$733/E639</f>
        <v>34.0385526929484</v>
      </c>
      <c r="J639">
        <f>J638+1/12</f>
        <v>2002.49999999995</v>
      </c>
      <c r="K639" s="5">
        <f>LN(B639+C639)</f>
        <v>6.8238735450014</v>
      </c>
      <c r="L639">
        <f>$L$6+J639*$L$7</f>
        <v>6.78229934683125</v>
      </c>
      <c r="M639" s="5">
        <f>SUM(B639:C639)</f>
        <v>919.54</v>
      </c>
      <c r="N639">
        <f>EXP(L639)</f>
        <v>882.094635583848</v>
      </c>
      <c r="O639">
        <f>-(N639/M639-1)</f>
        <v>0.0407218439830261</v>
      </c>
      <c r="P639" s="5">
        <f>LN(E639)</f>
        <v>5.19351225218191</v>
      </c>
      <c r="Q639" s="5">
        <f>LN(C639)</f>
        <v>2.76945882923085</v>
      </c>
    </row>
    <row r="640" spans="1:244">
      <c r="A640">
        <v>2002.08</v>
      </c>
      <c r="B640" s="5">
        <v>912.55</v>
      </c>
      <c r="C640" s="5">
        <f>C638/3+C641*2/3</f>
        <v>15.87</v>
      </c>
      <c r="D640" s="6">
        <f>(D638+2*D641)/3</f>
        <v>29.14</v>
      </c>
      <c r="E640" s="5">
        <v>180.7</v>
      </c>
      <c r="F640" s="5">
        <v>4.26</v>
      </c>
      <c r="G640" s="5">
        <f>B640*$E$733/E640</f>
        <v>1108.04376342003</v>
      </c>
      <c r="H640" s="5">
        <f>C640*$E$733/E640</f>
        <v>19.26979839513</v>
      </c>
      <c r="I640" s="5">
        <f>D640*$E$733/E640</f>
        <v>35.3826039845047</v>
      </c>
      <c r="J640">
        <f>J639+1/12</f>
        <v>2002.58333333329</v>
      </c>
      <c r="K640" s="5">
        <f>LN(B640+C640)</f>
        <v>6.83348421660685</v>
      </c>
      <c r="L640">
        <f>$L$6+J640*$L$7</f>
        <v>6.78809728828722</v>
      </c>
      <c r="M640" s="5">
        <f>SUM(B640:C640)</f>
        <v>928.42</v>
      </c>
      <c r="N640">
        <f>EXP(L640)</f>
        <v>887.223823636999</v>
      </c>
      <c r="O640">
        <f>-(N640/M640-1)</f>
        <v>0.0443723491124713</v>
      </c>
      <c r="P640" s="5">
        <f>LN(E640)</f>
        <v>5.19683819759818</v>
      </c>
      <c r="Q640" s="5">
        <f>LN(C640)</f>
        <v>2.76443053453832</v>
      </c>
    </row>
    <row r="641" spans="1:244">
      <c r="A641">
        <v>2002.09</v>
      </c>
      <c r="B641" s="5">
        <v>867.81</v>
      </c>
      <c r="C641" s="5">
        <v>15.79</v>
      </c>
      <c r="D641" s="5">
        <v>30.34</v>
      </c>
      <c r="E641" s="5">
        <v>181</v>
      </c>
      <c r="F641" s="5">
        <v>3.87</v>
      </c>
      <c r="G641" s="5">
        <f>B641*$E$733/E641</f>
        <v>1051.97270668508</v>
      </c>
      <c r="H641" s="5">
        <f>C641*$E$733/E641</f>
        <v>19.1408822651934</v>
      </c>
      <c r="I641" s="5">
        <f>D641*$E$733/E641</f>
        <v>36.7786173480663</v>
      </c>
      <c r="J641">
        <f>J640+1/12</f>
        <v>2002.66666666662</v>
      </c>
      <c r="K641" s="5">
        <f>LN(B641+C641)</f>
        <v>6.78400447154596</v>
      </c>
      <c r="L641">
        <f>$L$6+J641*$L$7</f>
        <v>6.79389522974319</v>
      </c>
      <c r="M641" s="5">
        <f>SUM(B641:C641)</f>
        <v>883.6</v>
      </c>
      <c r="N641">
        <f>EXP(L641)</f>
        <v>892.382836800771</v>
      </c>
      <c r="O641">
        <f>-(N641/M641-1)</f>
        <v>-0.00993983340965543</v>
      </c>
      <c r="P641" s="5">
        <f>LN(E641)</f>
        <v>5.19849703126583</v>
      </c>
      <c r="Q641" s="5">
        <f>LN(C641)</f>
        <v>2.75937682826755</v>
      </c>
    </row>
    <row r="642" spans="1:244">
      <c r="A642">
        <v>2002.1</v>
      </c>
      <c r="B642" s="5">
        <v>854.63</v>
      </c>
      <c r="C642" s="5">
        <f>C641*2/3+C644/3</f>
        <v>15.8833333333333</v>
      </c>
      <c r="D642" s="6">
        <f>(2*D641+D644)/3</f>
        <v>29.4233333333333</v>
      </c>
      <c r="E642" s="5">
        <v>181.3</v>
      </c>
      <c r="F642" s="5">
        <v>3.94</v>
      </c>
      <c r="G642" s="5">
        <f>B642*$E$733/E642</f>
        <v>1034.28142818533</v>
      </c>
      <c r="H642" s="5">
        <f>C642*$E$733/E642</f>
        <v>19.2221624379481</v>
      </c>
      <c r="I642" s="5">
        <f>D642*$E$733/E642</f>
        <v>35.6084003861004</v>
      </c>
      <c r="J642">
        <f>J641+1/12</f>
        <v>2002.74999999995</v>
      </c>
      <c r="K642" s="5">
        <f>LN(B642+C642)</f>
        <v>6.76908307595864</v>
      </c>
      <c r="L642">
        <f>$L$6+J642*$L$7</f>
        <v>6.79969317119912</v>
      </c>
      <c r="M642" s="5">
        <f>SUM(B642:C642)</f>
        <v>870.513333333333</v>
      </c>
      <c r="N642">
        <f>EXP(L642)</f>
        <v>897.571848501657</v>
      </c>
      <c r="O642">
        <f>-(N642/M642-1)</f>
        <v>-0.0310834011751577</v>
      </c>
      <c r="P642" s="5">
        <f>LN(E642)</f>
        <v>5.20015311776081</v>
      </c>
      <c r="Q642" s="5">
        <f>LN(C642)</f>
        <v>2.7652703414321</v>
      </c>
    </row>
    <row r="643" spans="1:244">
      <c r="A643">
        <v>2002.11</v>
      </c>
      <c r="B643" s="5">
        <v>909.93</v>
      </c>
      <c r="C643" s="5">
        <f>C641/3+C644*2/3</f>
        <v>15.9766666666667</v>
      </c>
      <c r="D643" s="6">
        <f>(D641+2*D644)/3</f>
        <v>28.5066666666667</v>
      </c>
      <c r="E643" s="5">
        <v>181.3</v>
      </c>
      <c r="F643" s="5">
        <v>4.05</v>
      </c>
      <c r="G643" s="5">
        <f>B643*$E$733/E643</f>
        <v>1101.20601891892</v>
      </c>
      <c r="H643" s="5">
        <f>C643*$E$733/E643</f>
        <v>19.335115333701</v>
      </c>
      <c r="I643" s="5">
        <f>D643*$E$733/E643</f>
        <v>34.4990415885273</v>
      </c>
      <c r="J643">
        <f>J642+1/12</f>
        <v>2002.83333333329</v>
      </c>
      <c r="K643" s="5">
        <f>LN(B643+C643)</f>
        <v>6.83077343762969</v>
      </c>
      <c r="L643">
        <f>$L$6+J643*$L$7</f>
        <v>6.80549111265509</v>
      </c>
      <c r="M643" s="5">
        <f>SUM(B643:C643)</f>
        <v>925.906666666667</v>
      </c>
      <c r="N643">
        <f>EXP(L643)</f>
        <v>902.791033174662</v>
      </c>
      <c r="O643">
        <f>-(N643/M643-1)</f>
        <v>0.0249654034517565</v>
      </c>
      <c r="P643" s="5">
        <f>LN(E643)</f>
        <v>5.20015311776081</v>
      </c>
      <c r="Q643" s="5">
        <f>LN(C643)</f>
        <v>2.77112932450343</v>
      </c>
    </row>
    <row r="644" spans="1:244">
      <c r="A644">
        <v>2002.12</v>
      </c>
      <c r="B644" s="5">
        <v>899.18</v>
      </c>
      <c r="C644" s="5">
        <v>16.07</v>
      </c>
      <c r="D644" s="5">
        <v>27.59</v>
      </c>
      <c r="E644" s="5">
        <v>180.9</v>
      </c>
      <c r="F644" s="5">
        <v>4.03</v>
      </c>
      <c r="G644" s="5">
        <f>B644*$E$733/E644</f>
        <v>1090.60244875622</v>
      </c>
      <c r="H644" s="5">
        <f>C644*$E$733/E644</f>
        <v>19.4910711442786</v>
      </c>
      <c r="I644" s="5">
        <f>D644*$E$733/E644</f>
        <v>33.4635129353234</v>
      </c>
      <c r="J644">
        <f>J643+1/12</f>
        <v>2002.91666666662</v>
      </c>
      <c r="K644" s="5">
        <f>LN(B644+C644)</f>
        <v>6.81919725200035</v>
      </c>
      <c r="L644">
        <f>$L$6+J644*$L$7</f>
        <v>6.81128905411103</v>
      </c>
      <c r="M644" s="5">
        <f>SUM(B644:C644)</f>
        <v>915.25</v>
      </c>
      <c r="N644">
        <f>EXP(L644)</f>
        <v>908.040566268993</v>
      </c>
      <c r="O644">
        <f>-(N644/M644-1)</f>
        <v>0.00787701035892641</v>
      </c>
      <c r="P644" s="5">
        <f>LN(E644)</f>
        <v>5.19794439240125</v>
      </c>
      <c r="Q644" s="5">
        <f>LN(C644)</f>
        <v>2.77695417974942</v>
      </c>
    </row>
    <row r="645" spans="1:244">
      <c r="A645">
        <v>2003.01</v>
      </c>
      <c r="B645" s="5">
        <v>895.84</v>
      </c>
      <c r="C645" s="5">
        <f>C644*2/3+C647/3</f>
        <v>16.12</v>
      </c>
      <c r="D645" s="6">
        <f>(2*D644+D647)/3</f>
        <v>28.5</v>
      </c>
      <c r="E645" s="5">
        <v>181.7</v>
      </c>
      <c r="F645" s="5">
        <v>4.05</v>
      </c>
      <c r="G645" s="5">
        <f>B645*$E$733/E645</f>
        <v>1081.76747517887</v>
      </c>
      <c r="H645" s="5">
        <f>C645*$E$733/E645</f>
        <v>19.4656319207485</v>
      </c>
      <c r="I645" s="5">
        <f>D645*$E$733/E645</f>
        <v>34.4150440286186</v>
      </c>
      <c r="J645">
        <f>J644+1/12</f>
        <v>2002.99999999995</v>
      </c>
      <c r="K645" s="5">
        <f>LN(B645+C645)</f>
        <v>6.81559612946335</v>
      </c>
      <c r="L645">
        <f>$L$6+J645*$L$7</f>
        <v>6.817086995567</v>
      </c>
      <c r="M645" s="5">
        <f>SUM(B645:C645)</f>
        <v>911.96</v>
      </c>
      <c r="N645">
        <f>EXP(L645)</f>
        <v>913.320624254155</v>
      </c>
      <c r="O645">
        <f>-(N645/M645-1)</f>
        <v>-0.00149197799701173</v>
      </c>
      <c r="P645" s="5">
        <f>LN(E645)</f>
        <v>5.20235697540213</v>
      </c>
      <c r="Q645" s="5">
        <f>LN(C645)</f>
        <v>2.78006073707848</v>
      </c>
    </row>
    <row r="646" spans="1:244">
      <c r="A646">
        <v>2003.02</v>
      </c>
      <c r="B646" s="5">
        <v>837.03</v>
      </c>
      <c r="C646" s="5">
        <f>C644/3+C647*2/3</f>
        <v>16.17</v>
      </c>
      <c r="D646" s="6">
        <f>(D644+2*D647)/3</f>
        <v>29.41</v>
      </c>
      <c r="E646" s="5">
        <v>183.1</v>
      </c>
      <c r="F646" s="5">
        <v>3.9</v>
      </c>
      <c r="G646" s="5">
        <f>B646*$E$733/E646</f>
        <v>1003.02342616057</v>
      </c>
      <c r="H646" s="5">
        <f>C646*$E$733/E646</f>
        <v>19.3767114691425</v>
      </c>
      <c r="I646" s="5">
        <f>D646*$E$733/E646</f>
        <v>35.242367613326</v>
      </c>
      <c r="J646">
        <f>J645+1/12</f>
        <v>2003.08333333329</v>
      </c>
      <c r="K646" s="5">
        <f>LN(B646+C646)</f>
        <v>6.7489939865972</v>
      </c>
      <c r="L646">
        <f>$L$6+J646*$L$7</f>
        <v>6.82288493702296</v>
      </c>
      <c r="M646" s="5">
        <f>SUM(B646:C646)</f>
        <v>853.2</v>
      </c>
      <c r="N646">
        <f>EXP(L646)</f>
        <v>918.631384625711</v>
      </c>
      <c r="O646">
        <f>-(N646/M646-1)</f>
        <v>-0.0766893865749074</v>
      </c>
      <c r="P646" s="5">
        <f>LN(E646)</f>
        <v>5.21003245168046</v>
      </c>
      <c r="Q646" s="5">
        <f>LN(C646)</f>
        <v>2.78315767358902</v>
      </c>
    </row>
    <row r="647" spans="1:244">
      <c r="A647">
        <v>2003.03</v>
      </c>
      <c r="B647" s="5">
        <v>846.63</v>
      </c>
      <c r="C647" s="5">
        <v>16.22</v>
      </c>
      <c r="D647" s="5">
        <v>30.32</v>
      </c>
      <c r="E647" s="5">
        <v>184.2</v>
      </c>
      <c r="F647" s="5">
        <v>3.81</v>
      </c>
      <c r="G647" s="5">
        <f>B647*$E$733/E647</f>
        <v>1008.46870211726</v>
      </c>
      <c r="H647" s="5">
        <f>C647*$E$733/E647</f>
        <v>19.3205560260586</v>
      </c>
      <c r="I647" s="5">
        <f>D647*$E$733/E647</f>
        <v>36.1158605863192</v>
      </c>
      <c r="J647">
        <f>J646+1/12</f>
        <v>2003.16666666662</v>
      </c>
      <c r="K647" s="5">
        <f>LN(B647+C647)</f>
        <v>6.76024086369359</v>
      </c>
      <c r="L647">
        <f>$L$6+J647*$L$7</f>
        <v>6.8286828784789</v>
      </c>
      <c r="M647" s="5">
        <f>SUM(B647:C647)</f>
        <v>862.85</v>
      </c>
      <c r="N647">
        <f>EXP(L647)</f>
        <v>923.97302591132</v>
      </c>
      <c r="O647">
        <f>-(N647/M647-1)</f>
        <v>-0.070838530348635</v>
      </c>
      <c r="P647" s="5">
        <f>LN(E647)</f>
        <v>5.21602212382121</v>
      </c>
      <c r="Q647" s="5">
        <f>LN(C647)</f>
        <v>2.78624504868727</v>
      </c>
    </row>
    <row r="648" spans="1:244">
      <c r="A648">
        <v>2003.04</v>
      </c>
      <c r="B648" s="5">
        <v>890.03</v>
      </c>
      <c r="C648" s="5">
        <f>C647*2/3+C650/3</f>
        <v>16.2033333333333</v>
      </c>
      <c r="D648" s="6">
        <f>(2*D647+D650)/3</f>
        <v>31.73</v>
      </c>
      <c r="E648" s="5">
        <v>183.8</v>
      </c>
      <c r="F648" s="5">
        <v>3.96</v>
      </c>
      <c r="G648" s="5">
        <f>B648*$E$733/E648</f>
        <v>1062.47210190424</v>
      </c>
      <c r="H648" s="5">
        <f>C648*$E$733/E648</f>
        <v>19.3427071273123</v>
      </c>
      <c r="I648" s="5">
        <f>D648*$E$733/E648</f>
        <v>37.8776443416757</v>
      </c>
      <c r="J648">
        <f>J647+1/12</f>
        <v>2003.24999999995</v>
      </c>
      <c r="K648" s="5">
        <f>LN(B648+C648)</f>
        <v>6.80929681519517</v>
      </c>
      <c r="L648">
        <f>$L$6+J648*$L$7</f>
        <v>6.83448081993487</v>
      </c>
      <c r="M648" s="5">
        <f>SUM(B648:C648)</f>
        <v>906.233333333333</v>
      </c>
      <c r="N648">
        <f>EXP(L648)</f>
        <v>929.345727676818</v>
      </c>
      <c r="O648">
        <f>-(N648/M648-1)</f>
        <v>-0.0255038007247783</v>
      </c>
      <c r="P648" s="5">
        <f>LN(E648)</f>
        <v>5.21384820992159</v>
      </c>
      <c r="Q648" s="5">
        <f>LN(C648)</f>
        <v>2.78521698238925</v>
      </c>
    </row>
    <row r="649" spans="1:244">
      <c r="A649">
        <v>2003.05</v>
      </c>
      <c r="B649" s="5">
        <v>935.96</v>
      </c>
      <c r="C649" s="5">
        <f>C647/3+C650*2/3</f>
        <v>16.1866666666667</v>
      </c>
      <c r="D649" s="6">
        <f>(D647+2*D650)/3</f>
        <v>33.14</v>
      </c>
      <c r="E649" s="5">
        <v>183.5</v>
      </c>
      <c r="F649" s="5">
        <v>3.57</v>
      </c>
      <c r="G649" s="5">
        <f>B649*$E$733/E649</f>
        <v>1119.12762702997</v>
      </c>
      <c r="H649" s="5">
        <f>C649*$E$733/E649</f>
        <v>19.3544017438692</v>
      </c>
      <c r="I649" s="5">
        <f>D649*$E$733/E649</f>
        <v>39.6255070299727</v>
      </c>
      <c r="J649">
        <f>J648+1/12</f>
        <v>2003.33333333328</v>
      </c>
      <c r="K649" s="5">
        <f>LN(B649+C649)</f>
        <v>6.85871908454974</v>
      </c>
      <c r="L649">
        <f>$L$6+J649*$L$7</f>
        <v>6.84027876139081</v>
      </c>
      <c r="M649" s="5">
        <f>SUM(B649:C649)</f>
        <v>952.146666666667</v>
      </c>
      <c r="N649">
        <f>EXP(L649)</f>
        <v>934.749670532075</v>
      </c>
      <c r="O649">
        <f>-(N649/M649-1)</f>
        <v>0.0182713406911317</v>
      </c>
      <c r="P649" s="5">
        <f>LN(E649)</f>
        <v>5.21221466749463</v>
      </c>
      <c r="Q649" s="5">
        <f>LN(C649)</f>
        <v>2.78418785808313</v>
      </c>
    </row>
    <row r="650" spans="1:244">
      <c r="A650">
        <v>2003.06</v>
      </c>
      <c r="B650" s="5">
        <v>988</v>
      </c>
      <c r="C650" s="5">
        <v>16.17</v>
      </c>
      <c r="D650" s="5">
        <v>34.55</v>
      </c>
      <c r="E650" s="5">
        <v>183.7</v>
      </c>
      <c r="F650" s="5">
        <v>3.33</v>
      </c>
      <c r="G650" s="5">
        <f>B650*$E$733/E650</f>
        <v>1180.06569406641</v>
      </c>
      <c r="H650" s="5">
        <f>C650*$E$733/E650</f>
        <v>19.3134233532934</v>
      </c>
      <c r="I650" s="5">
        <f>D650*$E$733/E650</f>
        <v>41.2664673380512</v>
      </c>
      <c r="J650">
        <f>J649+1/12</f>
        <v>2003.41666666662</v>
      </c>
      <c r="K650" s="5">
        <f>LN(B650+C650)</f>
        <v>6.91191660862737</v>
      </c>
      <c r="L650">
        <f>$L$6+J650*$L$7</f>
        <v>6.84607670284677</v>
      </c>
      <c r="M650" s="5">
        <f>SUM(B650:C650)</f>
        <v>1004.17</v>
      </c>
      <c r="N650">
        <f>EXP(L650)</f>
        <v>940.18503613727</v>
      </c>
      <c r="O650">
        <f>-(N650/M650-1)</f>
        <v>0.0637192545711679</v>
      </c>
      <c r="P650" s="5">
        <f>LN(E650)</f>
        <v>5.21330399222108</v>
      </c>
      <c r="Q650" s="5">
        <f>LN(C650)</f>
        <v>2.78315767358902</v>
      </c>
    </row>
    <row r="651" spans="1:244">
      <c r="A651">
        <v>2003.07</v>
      </c>
      <c r="B651" s="5">
        <v>992.54</v>
      </c>
      <c r="C651" s="5">
        <f>C650*2/3+C653/3</f>
        <v>16.31</v>
      </c>
      <c r="D651" s="6">
        <f>(2*D650+D653)/3</f>
        <v>35.8933333333333</v>
      </c>
      <c r="E651" s="5">
        <v>183.9</v>
      </c>
      <c r="F651" s="5">
        <v>3.98</v>
      </c>
      <c r="G651" s="5">
        <f>B651*$E$733/E651</f>
        <v>1184.19898825449</v>
      </c>
      <c r="H651" s="5">
        <f>C651*$E$733/E651</f>
        <v>19.4594530179445</v>
      </c>
      <c r="I651" s="5">
        <f>D651*$E$733/E651</f>
        <v>42.8243184339315</v>
      </c>
      <c r="J651">
        <f>J650+1/12</f>
        <v>2003.49999999995</v>
      </c>
      <c r="K651" s="5">
        <f>LN(B651+C651)</f>
        <v>6.91656634726069</v>
      </c>
      <c r="L651">
        <f>$L$6+J651*$L$7</f>
        <v>6.85187464430274</v>
      </c>
      <c r="M651" s="5">
        <f>SUM(B651:C651)</f>
        <v>1008.85</v>
      </c>
      <c r="N651">
        <f>EXP(L651)</f>
        <v>945.652007208821</v>
      </c>
      <c r="O651">
        <f>-(N651/M651-1)</f>
        <v>0.0626435969581001</v>
      </c>
      <c r="P651" s="5">
        <f>LN(E651)</f>
        <v>5.21439213161028</v>
      </c>
      <c r="Q651" s="5">
        <f>LN(C651)</f>
        <v>2.79177841663292</v>
      </c>
    </row>
    <row r="652" spans="1:244">
      <c r="A652">
        <v>2003.08</v>
      </c>
      <c r="B652" s="5">
        <v>989.53</v>
      </c>
      <c r="C652" s="5">
        <f>C650/3+C653*2/3</f>
        <v>16.45</v>
      </c>
      <c r="D652" s="6">
        <f>(D650+2*D653)/3</f>
        <v>37.2366666666667</v>
      </c>
      <c r="E652" s="5">
        <v>184.6</v>
      </c>
      <c r="F652" s="5">
        <v>4.45</v>
      </c>
      <c r="G652" s="5">
        <f>B652*$E$733/E652</f>
        <v>1176.13091457205</v>
      </c>
      <c r="H652" s="5">
        <f>C652*$E$733/E652</f>
        <v>19.5520636511376</v>
      </c>
      <c r="I652" s="5">
        <f>D652*$E$733/E652</f>
        <v>44.2585821776815</v>
      </c>
      <c r="J652">
        <f>J651+1/12</f>
        <v>2003.58333333328</v>
      </c>
      <c r="K652" s="5">
        <f>LN(B652+C652)</f>
        <v>6.91371746974635</v>
      </c>
      <c r="L652">
        <f>$L$6+J652*$L$7</f>
        <v>6.85767258575868</v>
      </c>
      <c r="M652" s="5">
        <f>SUM(B652:C652)</f>
        <v>1005.98</v>
      </c>
      <c r="N652">
        <f>EXP(L652)</f>
        <v>951.150767525597</v>
      </c>
      <c r="O652">
        <f>-(N652/M652-1)</f>
        <v>0.0545033027241126</v>
      </c>
      <c r="P652" s="5">
        <f>LN(E652)</f>
        <v>5.21819132206875</v>
      </c>
      <c r="Q652" s="5">
        <f>LN(C652)</f>
        <v>2.80032547721138</v>
      </c>
    </row>
    <row r="653" spans="1:244">
      <c r="A653">
        <v>2003.09</v>
      </c>
      <c r="B653" s="5">
        <v>1019.44</v>
      </c>
      <c r="C653" s="5">
        <v>16.59</v>
      </c>
      <c r="D653" s="5">
        <v>38.58</v>
      </c>
      <c r="E653" s="5">
        <v>185.2</v>
      </c>
      <c r="F653" s="5">
        <v>4.27</v>
      </c>
      <c r="G653" s="5">
        <f>B653*$E$733/E653</f>
        <v>1207.75566868251</v>
      </c>
      <c r="H653" s="5">
        <f>C653*$E$733/E653</f>
        <v>19.6545814794816</v>
      </c>
      <c r="I653" s="5">
        <f>D653*$E$733/E653</f>
        <v>45.7066759179266</v>
      </c>
      <c r="J653">
        <f>J652+1/12</f>
        <v>2003.66666666662</v>
      </c>
      <c r="K653" s="5">
        <f>LN(B653+C653)</f>
        <v>6.94315137992912</v>
      </c>
      <c r="L653">
        <f>$L$6+J653*$L$7</f>
        <v>6.86347052721464</v>
      </c>
      <c r="M653" s="5">
        <f>SUM(B653:C653)</f>
        <v>1036.03</v>
      </c>
      <c r="N653">
        <f>EXP(L653)</f>
        <v>956.681501935186</v>
      </c>
      <c r="O653">
        <f>-(N653/M653-1)</f>
        <v>0.076588996520191</v>
      </c>
      <c r="P653" s="5">
        <f>LN(E653)</f>
        <v>5.22143632221208</v>
      </c>
      <c r="Q653" s="5">
        <f>LN(C653)</f>
        <v>2.80880010420235</v>
      </c>
    </row>
    <row r="654" spans="1:244">
      <c r="A654">
        <v>2003.1</v>
      </c>
      <c r="B654" s="5">
        <v>1038.73</v>
      </c>
      <c r="C654" s="5">
        <f>C653*2/3+C656/3</f>
        <v>16.8566666666667</v>
      </c>
      <c r="D654" s="6">
        <f>(2*D653+D656)/3</f>
        <v>41.9666666666667</v>
      </c>
      <c r="E654" s="5">
        <v>185</v>
      </c>
      <c r="F654" s="5">
        <v>4.29</v>
      </c>
      <c r="G654" s="5">
        <f>B654*$E$733/E654</f>
        <v>1231.93939475676</v>
      </c>
      <c r="H654" s="5">
        <f>C654*$E$733/E654</f>
        <v>19.9920977837838</v>
      </c>
      <c r="I654" s="5">
        <f>D654*$E$733/E654</f>
        <v>49.7726935135135</v>
      </c>
      <c r="J654">
        <f>J653+1/12</f>
        <v>2003.74999999995</v>
      </c>
      <c r="K654" s="5">
        <f>LN(B654+C654)</f>
        <v>6.96185197350228</v>
      </c>
      <c r="L654">
        <f>$L$6+J654*$L$7</f>
        <v>6.86926846867058</v>
      </c>
      <c r="M654" s="5">
        <f>SUM(B654:C654)</f>
        <v>1055.58666666667</v>
      </c>
      <c r="N654">
        <f>EXP(L654)</f>
        <v>962.244396359915</v>
      </c>
      <c r="O654">
        <f>-(N654/M654-1)</f>
        <v>0.0884269129710665</v>
      </c>
      <c r="P654" s="5">
        <f>LN(E654)</f>
        <v>5.22035582507832</v>
      </c>
      <c r="Q654" s="5">
        <f>LN(C654)</f>
        <v>2.82474622642378</v>
      </c>
    </row>
    <row r="655" spans="1:244">
      <c r="A655">
        <v>2003.11</v>
      </c>
      <c r="B655" s="5">
        <v>1049.9</v>
      </c>
      <c r="C655" s="5">
        <f>C653/3+C656*2/3</f>
        <v>17.1233333333333</v>
      </c>
      <c r="D655" s="6">
        <f>(D653+2*D656)/3</f>
        <v>45.3533333333333</v>
      </c>
      <c r="E655" s="5">
        <v>184.5</v>
      </c>
      <c r="F655" s="5">
        <v>4.3</v>
      </c>
      <c r="G655" s="5">
        <f>B655*$E$733/E655</f>
        <v>1248.56156585366</v>
      </c>
      <c r="H655" s="5">
        <f>C655*$E$733/E655</f>
        <v>20.3634021138211</v>
      </c>
      <c r="I655" s="5">
        <f>D655*$E$733/E655</f>
        <v>53.9350689430894</v>
      </c>
      <c r="J655">
        <f>J654+1/12</f>
        <v>2003.83333333328</v>
      </c>
      <c r="K655" s="5">
        <f>LN(B655+C655)</f>
        <v>6.97262811922885</v>
      </c>
      <c r="L655">
        <f>$L$6+J655*$L$7</f>
        <v>6.87506641012655</v>
      </c>
      <c r="M655" s="5">
        <f>SUM(B655:C655)</f>
        <v>1067.02333333333</v>
      </c>
      <c r="N655">
        <f>EXP(L655)</f>
        <v>967.839637803316</v>
      </c>
      <c r="O655">
        <f>-(N655/M655-1)</f>
        <v>0.0929536331882936</v>
      </c>
      <c r="P655" s="5">
        <f>LN(E655)</f>
        <v>5.21764946348058</v>
      </c>
      <c r="Q655" s="5">
        <f>LN(C655)</f>
        <v>2.84044205581107</v>
      </c>
    </row>
    <row r="656" spans="1:244">
      <c r="A656">
        <v>2003.12</v>
      </c>
      <c r="B656" s="5">
        <v>1080.64</v>
      </c>
      <c r="C656" s="5">
        <v>17.39</v>
      </c>
      <c r="D656" s="5">
        <v>48.74</v>
      </c>
      <c r="E656" s="5">
        <v>184.3</v>
      </c>
      <c r="F656" s="5">
        <v>4.27</v>
      </c>
      <c r="G656" s="5">
        <f>B656*$E$733/E656</f>
        <v>1286.51276744438</v>
      </c>
      <c r="H656" s="5">
        <f>C656*$E$733/E656</f>
        <v>20.7029695604992</v>
      </c>
      <c r="I656" s="5">
        <f>D656*$E$733/E656</f>
        <v>58.0254592512208</v>
      </c>
      <c r="J656">
        <f>J655+1/12</f>
        <v>2003.91666666662</v>
      </c>
      <c r="K656" s="5">
        <f>LN(B656+C656)</f>
        <v>7.0012729441006</v>
      </c>
      <c r="L656">
        <f>$L$6+J656*$L$7</f>
        <v>6.88086435158252</v>
      </c>
      <c r="M656" s="5">
        <f>SUM(B656:C656)</f>
        <v>1098.03</v>
      </c>
      <c r="N656">
        <f>EXP(L656)</f>
        <v>973.467414356227</v>
      </c>
      <c r="O656">
        <f>-(N656/M656-1)</f>
        <v>0.113441878312772</v>
      </c>
      <c r="P656" s="5">
        <f>LN(E656)</f>
        <v>5.21656486467578</v>
      </c>
      <c r="Q656" s="5">
        <f>LN(C656)</f>
        <v>2.85589532836619</v>
      </c>
    </row>
    <row r="657" spans="1:244">
      <c r="A657">
        <v>2004.01</v>
      </c>
      <c r="B657" s="5">
        <v>1132.52</v>
      </c>
      <c r="C657" s="5">
        <f>C656*2/3+C659/3</f>
        <v>17.6</v>
      </c>
      <c r="D657" s="6">
        <f>(2*D656+D659)/3</f>
        <v>49.8266666666667</v>
      </c>
      <c r="E657" s="5">
        <v>185.2</v>
      </c>
      <c r="F657" s="5">
        <v>4.15</v>
      </c>
      <c r="G657" s="5">
        <f>B657*$E$733/E657</f>
        <v>1341.72432894168</v>
      </c>
      <c r="H657" s="5">
        <f>C657*$E$733/E657</f>
        <v>20.8511533477322</v>
      </c>
      <c r="I657" s="5">
        <f>D657*$E$733/E657</f>
        <v>59.0308788336933</v>
      </c>
      <c r="J657">
        <f>J656+1/12</f>
        <v>2003.99999999995</v>
      </c>
      <c r="K657" s="5">
        <f>LN(B657+C657)</f>
        <v>7.04762156373953</v>
      </c>
      <c r="L657">
        <f>$L$6+J657*$L$7</f>
        <v>6.88666229303846</v>
      </c>
      <c r="M657" s="5">
        <f>SUM(B657:C657)</f>
        <v>1150.12</v>
      </c>
      <c r="N657">
        <f>EXP(L657)</f>
        <v>979.127915203189</v>
      </c>
      <c r="O657">
        <f>-(N657/M657-1)</f>
        <v>0.148673255657506</v>
      </c>
      <c r="P657" s="5">
        <f>LN(E657)</f>
        <v>5.22143632221208</v>
      </c>
      <c r="Q657" s="5">
        <f>LN(C657)</f>
        <v>2.86789890204411</v>
      </c>
    </row>
    <row r="658" spans="1:244">
      <c r="A658">
        <v>2004.02</v>
      </c>
      <c r="B658" s="5">
        <v>1143.36</v>
      </c>
      <c r="C658" s="5">
        <f>C656/3+C659*2/3</f>
        <v>17.81</v>
      </c>
      <c r="D658" s="6">
        <f>(D656+2*D659)/3</f>
        <v>50.9133333333333</v>
      </c>
      <c r="E658" s="5">
        <v>186.2</v>
      </c>
      <c r="F658" s="5">
        <v>4.08</v>
      </c>
      <c r="G658" s="5">
        <f>B658*$E$733/E658</f>
        <v>1347.29194930183</v>
      </c>
      <c r="H658" s="5">
        <f>C658*$E$733/E658</f>
        <v>20.9866267991407</v>
      </c>
      <c r="I658" s="5">
        <f>D658*$E$733/E658</f>
        <v>59.9943360902256</v>
      </c>
      <c r="J658">
        <f>J657+1/12</f>
        <v>2004.08333333328</v>
      </c>
      <c r="K658" s="5">
        <f>LN(B658+C658)</f>
        <v>7.05718339647399</v>
      </c>
      <c r="L658">
        <f>$L$6+J658*$L$7</f>
        <v>6.89246023449442</v>
      </c>
      <c r="M658" s="5">
        <f>SUM(B658:C658)</f>
        <v>1161.17</v>
      </c>
      <c r="N658">
        <f>EXP(L658)</f>
        <v>984.821330628896</v>
      </c>
      <c r="O658">
        <f>-(N658/M658-1)</f>
        <v>0.151871534203522</v>
      </c>
      <c r="P658" s="5">
        <f>LN(E658)</f>
        <v>5.22682136484297</v>
      </c>
      <c r="Q658" s="5">
        <f>LN(C658)</f>
        <v>2.87976009730157</v>
      </c>
    </row>
    <row r="659" spans="1:244">
      <c r="A659">
        <v>2004.03</v>
      </c>
      <c r="B659" s="5">
        <v>1123.98</v>
      </c>
      <c r="C659" s="5">
        <v>18.02</v>
      </c>
      <c r="D659" s="5">
        <v>52</v>
      </c>
      <c r="E659" s="5">
        <v>187.4</v>
      </c>
      <c r="F659" s="5">
        <v>3.83</v>
      </c>
      <c r="G659" s="5">
        <f>B659*$E$733/E659</f>
        <v>1315.97425709712</v>
      </c>
      <c r="H659" s="5">
        <f>C659*$E$733/E659</f>
        <v>21.0981121664888</v>
      </c>
      <c r="I659" s="5">
        <f>D659*$E$733/E659</f>
        <v>60.882454642476</v>
      </c>
      <c r="J659">
        <f>J658+1/12</f>
        <v>2004.16666666662</v>
      </c>
      <c r="K659" s="5">
        <f>LN(B659+C659)</f>
        <v>7.04053639021596</v>
      </c>
      <c r="L659">
        <f>$L$6+J659*$L$7</f>
        <v>6.89825817595036</v>
      </c>
      <c r="M659" s="5">
        <f>SUM(B659:C659)</f>
        <v>1142</v>
      </c>
      <c r="N659">
        <f>EXP(L659)</f>
        <v>990.547852024395</v>
      </c>
      <c r="O659">
        <f>-(N659/M659-1)</f>
        <v>0.132620094549567</v>
      </c>
      <c r="P659" s="5">
        <f>LN(E659)</f>
        <v>5.23324536980432</v>
      </c>
      <c r="Q659" s="5">
        <f>LN(C659)</f>
        <v>2.89148225218019</v>
      </c>
    </row>
    <row r="660" spans="1:244">
      <c r="A660">
        <v>2004.04</v>
      </c>
      <c r="B660" s="5">
        <v>1133.36</v>
      </c>
      <c r="C660" s="5">
        <f>C659*2/3+C662/3</f>
        <v>18.2133333333333</v>
      </c>
      <c r="D660" s="6">
        <f>(2*D659+D662)/3</f>
        <v>53.3833333333333</v>
      </c>
      <c r="E660" s="5">
        <v>188</v>
      </c>
      <c r="F660" s="5">
        <v>4.35</v>
      </c>
      <c r="G660" s="5">
        <f>B660*$E$733/E660</f>
        <v>1322.72154765957</v>
      </c>
      <c r="H660" s="5">
        <f>C660*$E$733/E660</f>
        <v>21.2564131914894</v>
      </c>
      <c r="I660" s="5">
        <f>D660*$E$733/E660</f>
        <v>62.3026093085106</v>
      </c>
      <c r="J660">
        <f>J659+1/12</f>
        <v>2004.24999999995</v>
      </c>
      <c r="K660" s="5">
        <f>LN(B660+C660)</f>
        <v>7.04888440228142</v>
      </c>
      <c r="L660">
        <f>$L$6+J660*$L$7</f>
        <v>6.90405611740633</v>
      </c>
      <c r="M660" s="5">
        <f>SUM(B660:C660)</f>
        <v>1151.57333333333</v>
      </c>
      <c r="N660">
        <f>EXP(L660)</f>
        <v>996.307671893739</v>
      </c>
      <c r="O660">
        <f>-(N660/M660-1)</f>
        <v>0.13482915672436</v>
      </c>
      <c r="P660" s="5">
        <f>LN(E660)</f>
        <v>5.23644196282995</v>
      </c>
      <c r="Q660" s="5">
        <f>LN(C660)</f>
        <v>2.90215392659442</v>
      </c>
    </row>
    <row r="661" spans="1:244">
      <c r="A661">
        <v>2004.05</v>
      </c>
      <c r="B661" s="5">
        <v>1102.78</v>
      </c>
      <c r="C661" s="5">
        <f>C659/3+C662*2/3</f>
        <v>18.4066666666667</v>
      </c>
      <c r="D661" s="6">
        <f>(D659+2*D662)/3</f>
        <v>54.7666666666667</v>
      </c>
      <c r="E661" s="5">
        <v>189.1</v>
      </c>
      <c r="F661" s="5">
        <v>4.72</v>
      </c>
      <c r="G661" s="5">
        <f>B661*$E$733/E661</f>
        <v>1279.54554510841</v>
      </c>
      <c r="H661" s="5">
        <f>C661*$E$733/E661</f>
        <v>21.357086938128</v>
      </c>
      <c r="I661" s="5">
        <f>D661*$E$733/E661</f>
        <v>63.545262295082</v>
      </c>
      <c r="J661">
        <f>J660+1/12</f>
        <v>2004.33333333328</v>
      </c>
      <c r="K661" s="5">
        <f>LN(B661+C661)</f>
        <v>7.02214292719947</v>
      </c>
      <c r="L661">
        <f>$L$6+J661*$L$7</f>
        <v>6.90985405886229</v>
      </c>
      <c r="M661" s="5">
        <f>SUM(B661:C661)</f>
        <v>1121.18666666667</v>
      </c>
      <c r="N661">
        <f>EXP(L661)</f>
        <v>1002.10098386027</v>
      </c>
      <c r="O661">
        <f>-(N661/M661-1)</f>
        <v>0.106213966279535</v>
      </c>
      <c r="P661" s="5">
        <f>LN(E661)</f>
        <v>5.24227597566441</v>
      </c>
      <c r="Q661" s="5">
        <f>LN(C661)</f>
        <v>2.9127129178339</v>
      </c>
    </row>
    <row r="662" spans="1:244">
      <c r="A662">
        <v>2004.06</v>
      </c>
      <c r="B662" s="5">
        <v>1132.76</v>
      </c>
      <c r="C662" s="5">
        <v>18.6</v>
      </c>
      <c r="D662" s="5">
        <v>56.15</v>
      </c>
      <c r="E662" s="5">
        <v>189.7</v>
      </c>
      <c r="F662" s="5">
        <v>4.73</v>
      </c>
      <c r="G662" s="5">
        <f>B662*$E$733/E662</f>
        <v>1310.1739818661</v>
      </c>
      <c r="H662" s="5">
        <f>C662*$E$733/E662</f>
        <v>21.5131502372167</v>
      </c>
      <c r="I662" s="5">
        <f>D662*$E$733/E662</f>
        <v>64.9442680548234</v>
      </c>
      <c r="J662">
        <f>J661+1/12</f>
        <v>2004.41666666662</v>
      </c>
      <c r="K662" s="5">
        <f>LN(B662+C662)</f>
        <v>7.04869913132211</v>
      </c>
      <c r="L662">
        <f>$L$6+J662*$L$7</f>
        <v>6.91565200031823</v>
      </c>
      <c r="M662" s="5">
        <f>SUM(B662:C662)</f>
        <v>1151.36</v>
      </c>
      <c r="N662">
        <f>EXP(L662)</f>
        <v>1007.9279826732</v>
      </c>
      <c r="O662">
        <f>-(N662/M662-1)</f>
        <v>0.124576168467549</v>
      </c>
      <c r="P662" s="5">
        <f>LN(E662)</f>
        <v>5.24544387694097</v>
      </c>
      <c r="Q662" s="5">
        <f>LN(C662)</f>
        <v>2.92316158071916</v>
      </c>
    </row>
    <row r="663" spans="1:244">
      <c r="A663">
        <v>2004.07</v>
      </c>
      <c r="B663" s="5">
        <v>1105.85</v>
      </c>
      <c r="C663" s="5">
        <f>C662*2/3+C665/3</f>
        <v>18.7866666666667</v>
      </c>
      <c r="D663" s="6">
        <f>(2*D662+D665)/3</f>
        <v>56.69</v>
      </c>
      <c r="E663" s="5">
        <v>189.4</v>
      </c>
      <c r="F663" s="5">
        <v>4.5</v>
      </c>
      <c r="G663" s="5">
        <f>B663*$E$733/E663</f>
        <v>1281.07526055966</v>
      </c>
      <c r="H663" s="5">
        <f>C663*$E$733/E663</f>
        <v>21.7634705385428</v>
      </c>
      <c r="I663" s="5">
        <f>D663*$E$733/E663</f>
        <v>65.6727011087645</v>
      </c>
      <c r="J663">
        <f>J662+1/12</f>
        <v>2004.49999999995</v>
      </c>
      <c r="K663" s="5">
        <f>LN(B663+C663)</f>
        <v>7.02521529951179</v>
      </c>
      <c r="L663">
        <f>$L$6+J663*$L$7</f>
        <v>6.9214499417742</v>
      </c>
      <c r="M663" s="5">
        <f>SUM(B663:C663)</f>
        <v>1124.63666666667</v>
      </c>
      <c r="N663">
        <f>EXP(L663)</f>
        <v>1013.78886421427</v>
      </c>
      <c r="O663">
        <f>-(N663/M663-1)</f>
        <v>0.0985632122247491</v>
      </c>
      <c r="P663" s="5">
        <f>LN(E663)</f>
        <v>5.24386118075198</v>
      </c>
      <c r="Q663" s="5">
        <f>LN(C663)</f>
        <v>2.93314739836237</v>
      </c>
    </row>
    <row r="664" spans="1:244">
      <c r="A664">
        <v>2004.08</v>
      </c>
      <c r="B664" s="5">
        <v>1088.94</v>
      </c>
      <c r="C664" s="5">
        <f>C662/3+C665*2/3</f>
        <v>18.9733333333333</v>
      </c>
      <c r="D664" s="6">
        <f>(D662+2*D665)/3</f>
        <v>57.23</v>
      </c>
      <c r="E664" s="5">
        <v>189.5</v>
      </c>
      <c r="F664" s="5">
        <v>4.28</v>
      </c>
      <c r="G664" s="5">
        <f>B664*$E$733/E664</f>
        <v>1260.82012844327</v>
      </c>
      <c r="H664" s="5">
        <f>C664*$E$733/E664</f>
        <v>21.9681163060686</v>
      </c>
      <c r="I664" s="5">
        <f>D664*$E$733/E664</f>
        <v>66.2632798416886</v>
      </c>
      <c r="J664">
        <f>J663+1/12</f>
        <v>2004.58333333328</v>
      </c>
      <c r="K664" s="5">
        <f>LN(B664+C664)</f>
        <v>7.01023364523473</v>
      </c>
      <c r="L664">
        <f>$L$6+J664*$L$7</f>
        <v>6.92724788323017</v>
      </c>
      <c r="M664" s="5">
        <f>SUM(B664:C664)</f>
        <v>1107.91333333333</v>
      </c>
      <c r="N664">
        <f>EXP(L664)</f>
        <v>1019.68382550411</v>
      </c>
      <c r="O664">
        <f>-(N664/M664-1)</f>
        <v>0.0796357487311503</v>
      </c>
      <c r="P664" s="5">
        <f>LN(E664)</f>
        <v>5.24438902452248</v>
      </c>
      <c r="Q664" s="5">
        <f>LN(C664)</f>
        <v>2.94303448455354</v>
      </c>
    </row>
    <row r="665" spans="1:244">
      <c r="A665">
        <v>2004.09</v>
      </c>
      <c r="B665" s="5">
        <v>1117.66</v>
      </c>
      <c r="C665" s="5">
        <v>19.16</v>
      </c>
      <c r="D665" s="5">
        <v>57.77</v>
      </c>
      <c r="E665" s="5">
        <v>189.9</v>
      </c>
      <c r="F665" s="5">
        <v>4.13</v>
      </c>
      <c r="G665" s="5">
        <f>B665*$E$733/E665</f>
        <v>1291.34754218009</v>
      </c>
      <c r="H665" s="5">
        <f>C665*$E$733/E665</f>
        <v>22.1375184834123</v>
      </c>
      <c r="I665" s="5">
        <f>D665*$E$733/E665</f>
        <v>66.7476222748815</v>
      </c>
      <c r="J665">
        <f>J664+1/12</f>
        <v>2004.66666666662</v>
      </c>
      <c r="K665" s="5">
        <f>LN(B665+C665)</f>
        <v>7.03599016987233</v>
      </c>
      <c r="L665">
        <f>$L$6+J665*$L$7</f>
        <v>6.9330458246861</v>
      </c>
      <c r="M665" s="5">
        <f>SUM(B665:C665)</f>
        <v>1136.82</v>
      </c>
      <c r="N665">
        <f>EXP(L665)</f>
        <v>1025.61306470902</v>
      </c>
      <c r="O665">
        <f>-(N665/M665-1)</f>
        <v>0.0978228174125939</v>
      </c>
      <c r="P665" s="5">
        <f>LN(E665)</f>
        <v>5.24649761781824</v>
      </c>
      <c r="Q665" s="5">
        <f>LN(C665)</f>
        <v>2.95282477254271</v>
      </c>
    </row>
    <row r="666" spans="1:244">
      <c r="A666">
        <v>2004.1</v>
      </c>
      <c r="B666" s="5">
        <v>1117.21</v>
      </c>
      <c r="C666" s="5">
        <f>C665*2/3+C668/3</f>
        <v>19.2533333333333</v>
      </c>
      <c r="D666" s="6">
        <f>(2*D665+D668)/3</f>
        <v>58.03</v>
      </c>
      <c r="E666" s="5">
        <v>190.9</v>
      </c>
      <c r="F666" s="5">
        <v>4.1</v>
      </c>
      <c r="G666" s="5">
        <f>B666*$E$733/E666</f>
        <v>1284.06581094814</v>
      </c>
      <c r="H666" s="5">
        <f>C666*$E$733/E666</f>
        <v>22.1288272393924</v>
      </c>
      <c r="I666" s="5">
        <f>D666*$E$733/E666</f>
        <v>66.6968063383971</v>
      </c>
      <c r="J666">
        <f>J665+1/12</f>
        <v>2004.74999999995</v>
      </c>
      <c r="K666" s="5">
        <f>LN(B666+C666)</f>
        <v>7.03567637997701</v>
      </c>
      <c r="L666">
        <f>$L$6+J666*$L$7</f>
        <v>6.93884376614207</v>
      </c>
      <c r="M666" s="5">
        <f>SUM(B666:C666)</f>
        <v>1136.46333333333</v>
      </c>
      <c r="N666">
        <f>EXP(L666)</f>
        <v>1031.57678114765</v>
      </c>
      <c r="O666">
        <f>-(N666/M666-1)</f>
        <v>0.0922920688325644</v>
      </c>
      <c r="P666" s="5">
        <f>LN(E666)</f>
        <v>5.2517497307317</v>
      </c>
      <c r="Q666" s="5">
        <f>LN(C666)</f>
        <v>2.95768420591646</v>
      </c>
    </row>
    <row r="667" spans="1:244">
      <c r="A667">
        <v>2004.11</v>
      </c>
      <c r="B667" s="5">
        <v>1168.94</v>
      </c>
      <c r="C667" s="5">
        <f>C665/3+C668*2/3</f>
        <v>19.3466666666667</v>
      </c>
      <c r="D667" s="6">
        <f>(D665+2*D668)/3</f>
        <v>58.29</v>
      </c>
      <c r="E667" s="5">
        <v>191</v>
      </c>
      <c r="F667" s="5">
        <v>4.19</v>
      </c>
      <c r="G667" s="5">
        <f>B667*$E$733/E667</f>
        <v>1342.81829497382</v>
      </c>
      <c r="H667" s="5">
        <f>C667*$E$733/E667</f>
        <v>22.2244580104712</v>
      </c>
      <c r="I667" s="5">
        <f>D667*$E$733/E667</f>
        <v>66.9605612041885</v>
      </c>
      <c r="J667">
        <f>J666+1/12</f>
        <v>2004.83333333328</v>
      </c>
      <c r="K667" s="5">
        <f>LN(B667+C667)</f>
        <v>7.08026777272194</v>
      </c>
      <c r="L667">
        <f>$L$6+J667*$L$7</f>
        <v>6.94464170759801</v>
      </c>
      <c r="M667" s="5">
        <f>SUM(B667:C667)</f>
        <v>1188.28666666667</v>
      </c>
      <c r="N667">
        <f>EXP(L667)</f>
        <v>1037.57517529755</v>
      </c>
      <c r="O667">
        <f>-(N667/M667-1)</f>
        <v>0.126830920178452</v>
      </c>
      <c r="P667" s="5">
        <f>LN(E667)</f>
        <v>5.25227342804663</v>
      </c>
      <c r="Q667" s="5">
        <f>LN(C667)</f>
        <v>2.96252013934788</v>
      </c>
    </row>
    <row r="668" spans="1:244">
      <c r="A668">
        <v>2004.12</v>
      </c>
      <c r="B668" s="5">
        <v>1199.21</v>
      </c>
      <c r="C668" s="5">
        <v>19.44</v>
      </c>
      <c r="D668" s="5">
        <v>58.55</v>
      </c>
      <c r="E668" s="5">
        <v>190.3</v>
      </c>
      <c r="F668" s="5">
        <v>4.23</v>
      </c>
      <c r="G668" s="5">
        <f>B668*$E$733/E668</f>
        <v>1382.65825176038</v>
      </c>
      <c r="H668" s="5">
        <f>C668*$E$733/E668</f>
        <v>22.4138194429848</v>
      </c>
      <c r="I668" s="5">
        <f>D668*$E$733/E668</f>
        <v>67.5066424067262</v>
      </c>
      <c r="J668">
        <f>J667+1/12</f>
        <v>2004.91666666662</v>
      </c>
      <c r="K668" s="5">
        <f>LN(B668+C668)</f>
        <v>7.10549896766361</v>
      </c>
      <c r="L668">
        <f>$L$6+J668*$L$7</f>
        <v>6.95043964905398</v>
      </c>
      <c r="M668" s="5">
        <f>SUM(B668:C668)</f>
        <v>1218.65</v>
      </c>
      <c r="N668">
        <f>EXP(L668)</f>
        <v>1043.60844880211</v>
      </c>
      <c r="O668">
        <f>-(N668/M668-1)</f>
        <v>0.143635622367285</v>
      </c>
      <c r="P668" s="5">
        <f>LN(E668)</f>
        <v>5.2486017743021</v>
      </c>
      <c r="Q668" s="5">
        <f>LN(C668)</f>
        <v>2.96733279903229</v>
      </c>
    </row>
    <row r="669" spans="1:244">
      <c r="A669">
        <v>2005.01</v>
      </c>
      <c r="B669" s="5">
        <v>1181.41</v>
      </c>
      <c r="C669" s="5">
        <f>C668*2/3+C671/3</f>
        <v>19.7033333333333</v>
      </c>
      <c r="D669" s="6">
        <f>(2*D668+D671)/3</f>
        <v>59.14</v>
      </c>
      <c r="E669" s="5">
        <v>190.7</v>
      </c>
      <c r="F669" s="5">
        <v>4.22</v>
      </c>
      <c r="G669" s="5">
        <f>B669*$E$733/E669</f>
        <v>1359.2781830624</v>
      </c>
      <c r="H669" s="5">
        <f>C669*$E$733/E669</f>
        <v>22.6697853696906</v>
      </c>
      <c r="I669" s="5">
        <f>D669*$E$733/E669</f>
        <v>68.0438727844782</v>
      </c>
      <c r="J669">
        <f>J668+1/12</f>
        <v>2004.99999999995</v>
      </c>
      <c r="K669" s="5">
        <f>LN(B669+C669)</f>
        <v>7.09100418343408</v>
      </c>
      <c r="L669">
        <f>$L$6+J669*$L$7</f>
        <v>6.95623759050994</v>
      </c>
      <c r="M669" s="5">
        <f>SUM(B669:C669)</f>
        <v>1201.11333333333</v>
      </c>
      <c r="N669">
        <f>EXP(L669)</f>
        <v>1049.67680447714</v>
      </c>
      <c r="O669">
        <f>-(N669/M669-1)</f>
        <v>0.12608013303451</v>
      </c>
      <c r="P669" s="5">
        <f>LN(E669)</f>
        <v>5.25070151260637</v>
      </c>
      <c r="Q669" s="5">
        <f>LN(C669)</f>
        <v>2.98078782616817</v>
      </c>
    </row>
    <row r="670" spans="1:244">
      <c r="A670">
        <v>2005.02</v>
      </c>
      <c r="B670" s="5">
        <v>1199.63</v>
      </c>
      <c r="C670" s="5">
        <f>C668/3+C671*2/3</f>
        <v>19.9666666666667</v>
      </c>
      <c r="D670" s="6">
        <f>(D668+2*D671)/3</f>
        <v>59.73</v>
      </c>
      <c r="E670" s="5">
        <v>191.8</v>
      </c>
      <c r="F670" s="5">
        <v>4.17</v>
      </c>
      <c r="G670" s="5">
        <f>B670*$E$733/E670</f>
        <v>1372.32543237748</v>
      </c>
      <c r="H670" s="5">
        <f>C670*$E$733/E670</f>
        <v>22.8410130344108</v>
      </c>
      <c r="I670" s="5">
        <f>D670*$E$733/E670</f>
        <v>68.32856637122</v>
      </c>
      <c r="J670">
        <f>J669+1/12</f>
        <v>2005.08333333328</v>
      </c>
      <c r="K670" s="5">
        <f>LN(B670+C670)</f>
        <v>7.10627548197382</v>
      </c>
      <c r="L670">
        <f>$L$6+J670*$L$7</f>
        <v>6.96203553196588</v>
      </c>
      <c r="M670" s="5">
        <f>SUM(B670:C670)</f>
        <v>1219.59666666667</v>
      </c>
      <c r="N670">
        <f>EXP(L670)</f>
        <v>1055.7804463178</v>
      </c>
      <c r="O670">
        <f>-(N670/M670-1)</f>
        <v>0.134319996787628</v>
      </c>
      <c r="P670" s="5">
        <f>LN(E670)</f>
        <v>5.25645316244934</v>
      </c>
      <c r="Q670" s="5">
        <f>LN(C670)</f>
        <v>2.99406421645329</v>
      </c>
    </row>
    <row r="671" spans="1:244">
      <c r="A671">
        <v>2005.03</v>
      </c>
      <c r="B671" s="5">
        <v>1194.9</v>
      </c>
      <c r="C671" s="5">
        <v>20.23</v>
      </c>
      <c r="D671" s="5">
        <v>60.32</v>
      </c>
      <c r="E671" s="5">
        <v>193.3</v>
      </c>
      <c r="F671" s="5">
        <v>4.5</v>
      </c>
      <c r="G671" s="5">
        <f>B671*$E$733/E671</f>
        <v>1356.30731453699</v>
      </c>
      <c r="H671" s="5">
        <f>C671*$E$733/E671</f>
        <v>22.9626721676151</v>
      </c>
      <c r="I671" s="5">
        <f>D671*$E$733/E671</f>
        <v>68.4680368339369</v>
      </c>
      <c r="J671">
        <f>J670+1/12</f>
        <v>2005.16666666662</v>
      </c>
      <c r="K671" s="5">
        <f>LN(B671+C671)</f>
        <v>7.10260634593577</v>
      </c>
      <c r="L671">
        <f>$L$6+J671*$L$7</f>
        <v>6.96783347342185</v>
      </c>
      <c r="M671" s="5">
        <f>SUM(B671:C671)</f>
        <v>1215.13</v>
      </c>
      <c r="N671">
        <f>EXP(L671)</f>
        <v>1061.9195795055</v>
      </c>
      <c r="O671">
        <f>-(N671/M671-1)</f>
        <v>0.126085620875547</v>
      </c>
      <c r="P671" s="5">
        <f>LN(E671)</f>
        <v>5.26424338621429</v>
      </c>
      <c r="Q671" s="5">
        <f>LN(C671)</f>
        <v>3.00716665117965</v>
      </c>
    </row>
    <row r="672" spans="1:244">
      <c r="A672">
        <v>2005.04</v>
      </c>
      <c r="B672" s="5">
        <v>1164.43</v>
      </c>
      <c r="C672" s="5">
        <f>C671*2/3+C674/3</f>
        <v>20.4633333333333</v>
      </c>
      <c r="D672" s="6">
        <f>(2*D671+D674)/3</f>
        <v>61.3333333333333</v>
      </c>
      <c r="E672" s="5">
        <v>194.6</v>
      </c>
      <c r="F672" s="5">
        <v>4.34</v>
      </c>
      <c r="G672" s="5">
        <f>B672*$E$733/E672</f>
        <v>1312.89183314491</v>
      </c>
      <c r="H672" s="5">
        <f>C672*$E$733/E672</f>
        <v>23.0723557553957</v>
      </c>
      <c r="I672" s="5">
        <f>D672*$E$733/E672</f>
        <v>69.1531757451182</v>
      </c>
      <c r="J672">
        <f>J671+1/12</f>
        <v>2005.24999999995</v>
      </c>
      <c r="K672" s="5">
        <f>LN(B672+C672)</f>
        <v>7.07740803545302</v>
      </c>
      <c r="L672">
        <f>$L$6+J672*$L$7</f>
        <v>6.97363141487779</v>
      </c>
      <c r="M672" s="5">
        <f>SUM(B672:C672)</f>
        <v>1184.89333333333</v>
      </c>
      <c r="N672">
        <f>EXP(L672)</f>
        <v>1068.09441041463</v>
      </c>
      <c r="O672">
        <f>-(N672/M672-1)</f>
        <v>0.0985733649037669</v>
      </c>
      <c r="P672" s="5">
        <f>LN(E672)</f>
        <v>5.2709461697519</v>
      </c>
      <c r="Q672" s="5">
        <f>LN(C672)</f>
        <v>3.0186346667713</v>
      </c>
    </row>
    <row r="673" spans="1:244">
      <c r="A673">
        <v>2005.05</v>
      </c>
      <c r="B673" s="5">
        <v>1178.28</v>
      </c>
      <c r="C673" s="5">
        <f>C671/3+C674*2/3</f>
        <v>20.6966666666667</v>
      </c>
      <c r="D673" s="6">
        <f>(D671+2*D674)/3</f>
        <v>62.3466666666667</v>
      </c>
      <c r="E673" s="5">
        <v>194.4</v>
      </c>
      <c r="F673" s="5">
        <v>4.14</v>
      </c>
      <c r="G673" s="5">
        <f>B673*$E$733/E673</f>
        <v>1329.87445</v>
      </c>
      <c r="H673" s="5">
        <f>C673*$E$733/E673</f>
        <v>23.3594461419753</v>
      </c>
      <c r="I673" s="5">
        <f>D673*$E$733/E673</f>
        <v>70.3680271604938</v>
      </c>
      <c r="J673">
        <f>J672+1/12</f>
        <v>2005.33333333328</v>
      </c>
      <c r="K673" s="5">
        <f>LN(B673+C673)</f>
        <v>7.08922369417649</v>
      </c>
      <c r="L673">
        <f>$L$6+J673*$L$7</f>
        <v>6.97942935633375</v>
      </c>
      <c r="M673" s="5">
        <f>SUM(B673:C673)</f>
        <v>1198.97666666667</v>
      </c>
      <c r="N673">
        <f>EXP(L673)</f>
        <v>1074.30514661972</v>
      </c>
      <c r="O673">
        <f>-(N673/M673-1)</f>
        <v>0.103981606575845</v>
      </c>
      <c r="P673" s="5">
        <f>LN(E673)</f>
        <v>5.26991789202634</v>
      </c>
      <c r="Q673" s="5">
        <f>LN(C673)</f>
        <v>3.02997265670869</v>
      </c>
    </row>
    <row r="674" spans="1:244">
      <c r="A674">
        <v>2005.06</v>
      </c>
      <c r="B674" s="5">
        <v>1202.25</v>
      </c>
      <c r="C674" s="5">
        <v>20.93</v>
      </c>
      <c r="D674" s="5">
        <v>63.36</v>
      </c>
      <c r="E674" s="5">
        <v>194.5</v>
      </c>
      <c r="F674" s="5">
        <v>4</v>
      </c>
      <c r="G674" s="5">
        <f>B674*$E$733/E674</f>
        <v>1356.230718509</v>
      </c>
      <c r="H674" s="5">
        <f>C674*$E$733/E674</f>
        <v>23.6106541388175</v>
      </c>
      <c r="I674" s="5">
        <f>D674*$E$733/E674</f>
        <v>71.4749663753213</v>
      </c>
      <c r="J674">
        <f>J673+1/12</f>
        <v>2005.41666666662</v>
      </c>
      <c r="K674" s="5">
        <f>LN(B674+C674)</f>
        <v>7.10920930392526</v>
      </c>
      <c r="L674">
        <f>$L$6+J674*$L$7</f>
        <v>6.98522729778972</v>
      </c>
      <c r="M674" s="5">
        <f>SUM(B674:C674)</f>
        <v>1223.18</v>
      </c>
      <c r="N674">
        <f>EXP(L674)</f>
        <v>1080.55199690221</v>
      </c>
      <c r="O674">
        <f>-(N674/M674-1)</f>
        <v>0.116604263557116</v>
      </c>
      <c r="P674" s="5">
        <f>LN(E674)</f>
        <v>5.2704321630585</v>
      </c>
      <c r="Q674" s="5">
        <f>LN(C674)</f>
        <v>3.04118353645791</v>
      </c>
    </row>
    <row r="675" spans="1:244">
      <c r="A675">
        <v>2005.07</v>
      </c>
      <c r="B675" s="5">
        <v>1222.24</v>
      </c>
      <c r="C675" s="5">
        <f>C674*2/3+C677/3</f>
        <v>21.1133333333333</v>
      </c>
      <c r="D675" s="6">
        <f>(2*D674+D677)/3</f>
        <v>64.43</v>
      </c>
      <c r="E675" s="5">
        <v>195.4</v>
      </c>
      <c r="F675" s="5">
        <v>4.18</v>
      </c>
      <c r="G675" s="5">
        <f>B675*$E$733/E675</f>
        <v>1372.4304024565</v>
      </c>
      <c r="H675" s="5">
        <f>C675*$E$733/E675</f>
        <v>23.7077665301945</v>
      </c>
      <c r="I675" s="5">
        <f>D675*$E$733/E675</f>
        <v>72.347240174002</v>
      </c>
      <c r="J675">
        <f>J674+1/12</f>
        <v>2005.49999999995</v>
      </c>
      <c r="K675" s="5">
        <f>LN(B675+C675)</f>
        <v>7.12556730963126</v>
      </c>
      <c r="L675">
        <f>$L$6+J675*$L$7</f>
        <v>6.99102523924566</v>
      </c>
      <c r="M675" s="5">
        <f>SUM(B675:C675)</f>
        <v>1243.35333333333</v>
      </c>
      <c r="N675">
        <f>EXP(L675)</f>
        <v>1086.83517125756</v>
      </c>
      <c r="O675">
        <f>-(N675/M675-1)</f>
        <v>0.12588389629854</v>
      </c>
      <c r="P675" s="5">
        <f>LN(E675)</f>
        <v>5.27504873960868</v>
      </c>
      <c r="Q675" s="5">
        <f>LN(C675)</f>
        <v>3.04990475244238</v>
      </c>
    </row>
    <row r="676" spans="1:244">
      <c r="A676">
        <v>2005.08</v>
      </c>
      <c r="B676" s="5">
        <v>1224.27</v>
      </c>
      <c r="C676" s="5">
        <f>C674/3+C677*2/3</f>
        <v>21.2966666666667</v>
      </c>
      <c r="D676" s="6">
        <f>(D674+2*D677)/3</f>
        <v>65.5</v>
      </c>
      <c r="E676" s="5">
        <v>196.4</v>
      </c>
      <c r="F676" s="5">
        <v>4.26</v>
      </c>
      <c r="G676" s="5">
        <f>B676*$E$733/E676</f>
        <v>1367.71031043788</v>
      </c>
      <c r="H676" s="5">
        <f>C676*$E$733/E676</f>
        <v>23.7918682790224</v>
      </c>
      <c r="I676" s="5">
        <f>D676*$E$733/E676</f>
        <v>73.1742387983707</v>
      </c>
      <c r="J676">
        <f>J675+1/12</f>
        <v>2005.58333333328</v>
      </c>
      <c r="K676" s="5">
        <f>LN(B676+C676)</f>
        <v>7.1273458592968</v>
      </c>
      <c r="L676">
        <f>$L$6+J676*$L$7</f>
        <v>6.99682318070163</v>
      </c>
      <c r="M676" s="5">
        <f>SUM(B676:C676)</f>
        <v>1245.56666666667</v>
      </c>
      <c r="N676">
        <f>EXP(L676)</f>
        <v>1093.15488090239</v>
      </c>
      <c r="O676">
        <f>-(N676/M676-1)</f>
        <v>0.122363410841871</v>
      </c>
      <c r="P676" s="5">
        <f>LN(E676)</f>
        <v>5.28015339592037</v>
      </c>
      <c r="Q676" s="5">
        <f>LN(C676)</f>
        <v>3.05855056594614</v>
      </c>
    </row>
    <row r="677" spans="1:244">
      <c r="A677">
        <v>2005.09</v>
      </c>
      <c r="B677" s="5">
        <v>1225.92</v>
      </c>
      <c r="C677" s="5">
        <v>21.48</v>
      </c>
      <c r="D677" s="5">
        <v>66.57</v>
      </c>
      <c r="E677" s="5">
        <v>198.8</v>
      </c>
      <c r="F677" s="5">
        <v>4.2</v>
      </c>
      <c r="G677" s="5">
        <f>B677*$E$733/E677</f>
        <v>1353.01978430583</v>
      </c>
      <c r="H677" s="5">
        <f>C677*$E$733/E677</f>
        <v>23.7069832997988</v>
      </c>
      <c r="I677" s="5">
        <f>D677*$E$733/E677</f>
        <v>73.4717820422535</v>
      </c>
      <c r="J677">
        <f>J676+1/12</f>
        <v>2005.66666666662</v>
      </c>
      <c r="K677" s="5">
        <f>LN(B677+C677)</f>
        <v>7.12881666409202</v>
      </c>
      <c r="L677">
        <f>$L$6+J677*$L$7</f>
        <v>7.00262112215756</v>
      </c>
      <c r="M677" s="5">
        <f>SUM(B677:C677)</f>
        <v>1247.4</v>
      </c>
      <c r="N677">
        <f>EXP(L677)</f>
        <v>1099.5113382814</v>
      </c>
      <c r="O677">
        <f>-(N677/M677-1)</f>
        <v>0.118557529035272</v>
      </c>
      <c r="P677" s="5">
        <f>LN(E677)</f>
        <v>5.29229929422247</v>
      </c>
      <c r="Q677" s="5">
        <f>LN(C677)</f>
        <v>3.06712226964066</v>
      </c>
    </row>
    <row r="678" spans="1:244">
      <c r="A678">
        <v>2005.1</v>
      </c>
      <c r="B678" s="5">
        <v>1191.96</v>
      </c>
      <c r="C678" s="5">
        <f>C677*2/3+C680/3</f>
        <v>21.7266666666667</v>
      </c>
      <c r="D678" s="6">
        <f>(2*D677+D680)/3</f>
        <v>67.69</v>
      </c>
      <c r="E678" s="5">
        <v>199.2</v>
      </c>
      <c r="F678" s="5">
        <v>4.46</v>
      </c>
      <c r="G678" s="5">
        <f>B678*$E$733/E678</f>
        <v>1312.89726686747</v>
      </c>
      <c r="H678" s="5">
        <f>C678*$E$733/E678</f>
        <v>23.9310725903614</v>
      </c>
      <c r="I678" s="5">
        <f>D678*$E$733/E678</f>
        <v>74.5578844879518</v>
      </c>
      <c r="J678">
        <f>J677+1/12</f>
        <v>2005.74999999995</v>
      </c>
      <c r="K678" s="5">
        <f>LN(B678+C678)</f>
        <v>7.10141783836084</v>
      </c>
      <c r="L678">
        <f>$L$6+J678*$L$7</f>
        <v>7.00841906361353</v>
      </c>
      <c r="M678" s="5">
        <f>SUM(B678:C678)</f>
        <v>1213.68666666667</v>
      </c>
      <c r="N678">
        <f>EXP(L678)</f>
        <v>1105.90475707471</v>
      </c>
      <c r="O678">
        <f>-(N678/M678-1)</f>
        <v>0.0888053832608836</v>
      </c>
      <c r="P678" s="5">
        <f>LN(E678)</f>
        <v>5.2943093451505</v>
      </c>
      <c r="Q678" s="5">
        <f>LN(C678)</f>
        <v>3.07854038474131</v>
      </c>
    </row>
    <row r="679" spans="1:244">
      <c r="A679">
        <v>2005.11</v>
      </c>
      <c r="B679" s="5">
        <v>1237.37</v>
      </c>
      <c r="C679" s="5">
        <f>C677/3+C680*2/3</f>
        <v>21.9733333333333</v>
      </c>
      <c r="D679" s="6">
        <f>(D677+2*D680)/3</f>
        <v>68.81</v>
      </c>
      <c r="E679" s="5">
        <v>197.6</v>
      </c>
      <c r="F679" s="5">
        <v>4.54</v>
      </c>
      <c r="G679" s="5">
        <f>B679*$E$733/E679</f>
        <v>1373.95034954453</v>
      </c>
      <c r="H679" s="5">
        <f>C679*$E$733/E679</f>
        <v>24.3987400809717</v>
      </c>
      <c r="I679" s="5">
        <f>D679*$E$733/E679</f>
        <v>76.4052171558704</v>
      </c>
      <c r="J679">
        <f>J678+1/12</f>
        <v>2005.83333333328</v>
      </c>
      <c r="K679" s="5">
        <f>LN(B679+C679)</f>
        <v>7.13834570007119</v>
      </c>
      <c r="L679">
        <f>$L$6+J679*$L$7</f>
        <v>7.0142170050695</v>
      </c>
      <c r="M679" s="5">
        <f>SUM(B679:C679)</f>
        <v>1259.34333333333</v>
      </c>
      <c r="N679">
        <f>EXP(L679)</f>
        <v>1112.33535220485</v>
      </c>
      <c r="O679">
        <f>-(N679/M679-1)</f>
        <v>0.116733838372232</v>
      </c>
      <c r="P679" s="5">
        <f>LN(E679)</f>
        <v>5.28624478531377</v>
      </c>
      <c r="Q679" s="5">
        <f>LN(C679)</f>
        <v>3.08982959693311</v>
      </c>
    </row>
    <row r="680" spans="1:244">
      <c r="A680">
        <v>2005.12</v>
      </c>
      <c r="B680" s="5">
        <v>1262.07</v>
      </c>
      <c r="C680" s="5">
        <v>22.22</v>
      </c>
      <c r="D680" s="5">
        <v>69.93</v>
      </c>
      <c r="E680" s="5">
        <v>196.8</v>
      </c>
      <c r="F680" s="5">
        <v>4.47</v>
      </c>
      <c r="G680" s="5">
        <f>B680*$E$733/E680</f>
        <v>1407.07337789634</v>
      </c>
      <c r="H680" s="5">
        <f>C680*$E$733/E680</f>
        <v>24.7729289634146</v>
      </c>
      <c r="I680" s="5">
        <f>D680*$E$733/E680</f>
        <v>77.9644879573171</v>
      </c>
      <c r="J680">
        <f>J679+1/12</f>
        <v>2005.91666666662</v>
      </c>
      <c r="K680" s="5">
        <f>LN(B680+C680)</f>
        <v>7.15796131544594</v>
      </c>
      <c r="L680">
        <f>$L$6+J680*$L$7</f>
        <v>7.02001494652544</v>
      </c>
      <c r="M680" s="5">
        <f>SUM(B680:C680)</f>
        <v>1284.29</v>
      </c>
      <c r="N680">
        <f>EXP(L680)</f>
        <v>1118.80333984409</v>
      </c>
      <c r="O680">
        <f>-(N680/M680-1)</f>
        <v>0.128854589038228</v>
      </c>
      <c r="P680" s="5">
        <f>LN(E680)</f>
        <v>5.28218798461815</v>
      </c>
      <c r="Q680" s="5">
        <f>LN(C680)</f>
        <v>3.10099278421148</v>
      </c>
    </row>
    <row r="681" spans="1:244">
      <c r="A681">
        <v>2006.01</v>
      </c>
      <c r="B681" s="5">
        <v>1278.73</v>
      </c>
      <c r="C681" s="5">
        <f>C680*2/3+C683/3</f>
        <v>22.41</v>
      </c>
      <c r="D681" s="6">
        <f>(2*D680+D683)/3</f>
        <v>70.8433333333333</v>
      </c>
      <c r="E681" s="5">
        <v>198.3</v>
      </c>
      <c r="F681" s="5">
        <v>4.42</v>
      </c>
      <c r="G681" s="5">
        <f>B681*$E$733/E681</f>
        <v>1414.86347972768</v>
      </c>
      <c r="H681" s="5">
        <f>C681*$E$733/E681</f>
        <v>24.7957665658094</v>
      </c>
      <c r="I681" s="5">
        <f>D681*$E$733/E681</f>
        <v>78.3853081694403</v>
      </c>
      <c r="J681">
        <f>J680+1/12</f>
        <v>2005.99999999995</v>
      </c>
      <c r="K681" s="5">
        <f>LN(B681+C681)</f>
        <v>7.17099608225415</v>
      </c>
      <c r="L681">
        <f>$L$6+J681*$L$7</f>
        <v>7.0258128879814</v>
      </c>
      <c r="M681" s="5">
        <f>SUM(B681:C681)</f>
        <v>1301.14</v>
      </c>
      <c r="N681">
        <f>EXP(L681)</f>
        <v>1125.30893742179</v>
      </c>
      <c r="O681">
        <f>-(N681/M681-1)</f>
        <v>0.135136159504902</v>
      </c>
      <c r="P681" s="5">
        <f>LN(E681)</f>
        <v>5.28978103552575</v>
      </c>
      <c r="Q681" s="5">
        <f>LN(C681)</f>
        <v>3.10950728781284</v>
      </c>
    </row>
    <row r="682" spans="1:244">
      <c r="A682">
        <v>2006.02</v>
      </c>
      <c r="B682" s="5">
        <v>1276.65</v>
      </c>
      <c r="C682" s="5">
        <f>C680/3+C683*2/3</f>
        <v>22.6</v>
      </c>
      <c r="D682" s="6">
        <f>(D680+2*D683)/3</f>
        <v>71.7566666666667</v>
      </c>
      <c r="E682" s="5">
        <v>198.7</v>
      </c>
      <c r="F682" s="5">
        <v>4.57</v>
      </c>
      <c r="G682" s="5">
        <f>B682*$E$733/E682</f>
        <v>1409.71843558128</v>
      </c>
      <c r="H682" s="5">
        <f>C682*$E$733/E682</f>
        <v>24.9556547559134</v>
      </c>
      <c r="I682" s="5">
        <f>D682*$E$733/E682</f>
        <v>79.236044237544</v>
      </c>
      <c r="J682">
        <f>J681+1/12</f>
        <v>2006.08333333328</v>
      </c>
      <c r="K682" s="5">
        <f>LN(B682+C682)</f>
        <v>7.16954245388855</v>
      </c>
      <c r="L682">
        <f>$L$6+J682*$L$7</f>
        <v>7.03161082943734</v>
      </c>
      <c r="M682" s="5">
        <f>SUM(B682:C682)</f>
        <v>1299.25</v>
      </c>
      <c r="N682">
        <f>EXP(L682)</f>
        <v>1131.85236363147</v>
      </c>
      <c r="O682">
        <f>-(N682/M682-1)</f>
        <v>0.12884174436677</v>
      </c>
      <c r="P682" s="5">
        <f>LN(E682)</f>
        <v>5.29179614955777</v>
      </c>
      <c r="Q682" s="5">
        <f>LN(C682)</f>
        <v>3.11794990627824</v>
      </c>
    </row>
    <row r="683" spans="1:244">
      <c r="A683">
        <v>2006.03</v>
      </c>
      <c r="B683" s="5">
        <v>1293.74</v>
      </c>
      <c r="C683" s="5">
        <v>22.79</v>
      </c>
      <c r="D683" s="5">
        <v>72.67</v>
      </c>
      <c r="E683" s="5">
        <v>199.8</v>
      </c>
      <c r="F683" s="5">
        <v>4.72</v>
      </c>
      <c r="G683" s="5">
        <f>B683*$E$733/E683</f>
        <v>1420.72466036036</v>
      </c>
      <c r="H683" s="5">
        <f>C683*$E$733/E683</f>
        <v>25.0269103603604</v>
      </c>
      <c r="I683" s="5">
        <f>D683*$E$733/E683</f>
        <v>79.8027896396396</v>
      </c>
      <c r="J683">
        <f>J682+1/12</f>
        <v>2006.16666666662</v>
      </c>
      <c r="K683" s="5">
        <f>LN(B683+C683)</f>
        <v>7.18275476637137</v>
      </c>
      <c r="L683">
        <f>$L$6+J683*$L$7</f>
        <v>7.03740877089331</v>
      </c>
      <c r="M683" s="5">
        <f>SUM(B683:C683)</f>
        <v>1316.53</v>
      </c>
      <c r="N683">
        <f>EXP(L683)</f>
        <v>1138.43383843846</v>
      </c>
      <c r="O683">
        <f>-(N683/M683-1)</f>
        <v>0.135276948919921</v>
      </c>
      <c r="P683" s="5">
        <f>LN(E683)</f>
        <v>5.29731686621445</v>
      </c>
      <c r="Q683" s="5">
        <f>LN(C683)</f>
        <v>3.12632184325759</v>
      </c>
    </row>
    <row r="684" spans="1:244">
      <c r="A684">
        <v>2006.04</v>
      </c>
      <c r="B684" s="5">
        <v>1302.17</v>
      </c>
      <c r="C684" s="5">
        <f>C683*2/3+C686/3</f>
        <v>23.0066666666667</v>
      </c>
      <c r="D684" s="6">
        <f>(2*D683+D686)/3</f>
        <v>73.2766666666667</v>
      </c>
      <c r="E684" s="5">
        <v>201.5</v>
      </c>
      <c r="F684" s="5">
        <v>4.99</v>
      </c>
      <c r="G684" s="5">
        <f>B684*$E$733/E684</f>
        <v>1417.91772640198</v>
      </c>
      <c r="H684" s="5">
        <f>C684*$E$733/E684</f>
        <v>25.0516910173697</v>
      </c>
      <c r="I684" s="5">
        <f>D684*$E$733/E684</f>
        <v>79.7901077419355</v>
      </c>
      <c r="J684">
        <f>J683+1/12</f>
        <v>2006.24999999995</v>
      </c>
      <c r="K684" s="5">
        <f>LN(B684+C684)</f>
        <v>7.18930106286556</v>
      </c>
      <c r="L684">
        <f>$L$6+J684*$L$7</f>
        <v>7.04320671234927</v>
      </c>
      <c r="M684" s="5">
        <f>SUM(B684:C684)</f>
        <v>1325.17666666667</v>
      </c>
      <c r="N684">
        <f>EXP(L684)</f>
        <v>1145.05358308701</v>
      </c>
      <c r="O684">
        <f>-(N684/M684-1)</f>
        <v>0.135923826694549</v>
      </c>
      <c r="P684" s="5">
        <f>LN(E684)</f>
        <v>5.30578938138674</v>
      </c>
      <c r="Q684" s="5">
        <f>LN(C684)</f>
        <v>3.13578402900175</v>
      </c>
    </row>
    <row r="685" spans="1:244">
      <c r="A685">
        <v>2006.05</v>
      </c>
      <c r="B685" s="5">
        <v>1290.01</v>
      </c>
      <c r="C685" s="5">
        <f>C683/3+C686*2/3</f>
        <v>23.2233333333333</v>
      </c>
      <c r="D685" s="6">
        <f>(D683+2*D686)/3</f>
        <v>73.8833333333333</v>
      </c>
      <c r="E685" s="5">
        <v>202.5</v>
      </c>
      <c r="F685" s="7">
        <v>5.11</v>
      </c>
      <c r="G685" s="5">
        <f>B685*$E$733/E685</f>
        <v>1397.74016844444</v>
      </c>
      <c r="H685" s="5">
        <f>C685*$E$733/E685</f>
        <v>25.1627397037037</v>
      </c>
      <c r="I685" s="5">
        <f>D685*$E$733/E685</f>
        <v>80.0534125925926</v>
      </c>
      <c r="J685">
        <f>J684+1/12</f>
        <v>2006.33333333328</v>
      </c>
      <c r="K685" s="5">
        <f>LN(B685+C685)</f>
        <v>7.18024756859293</v>
      </c>
      <c r="L685">
        <f>$L$6+J685*$L$7</f>
        <v>7.04900465380521</v>
      </c>
      <c r="M685" s="5">
        <f>SUM(B685:C685)</f>
        <v>1313.23333333333</v>
      </c>
      <c r="N685">
        <f>EXP(L685)</f>
        <v>1151.71182010788</v>
      </c>
      <c r="O685">
        <f>-(N685/M685-1)</f>
        <v>0.122995288899245</v>
      </c>
      <c r="P685" s="5">
        <f>LN(E685)</f>
        <v>5.31073988654659</v>
      </c>
      <c r="Q685" s="5">
        <f>LN(C685)</f>
        <v>3.14515752037392</v>
      </c>
    </row>
    <row r="686" spans="1:244">
      <c r="A686">
        <v>2006.06</v>
      </c>
      <c r="B686" s="5">
        <v>1253.17</v>
      </c>
      <c r="C686" s="5">
        <v>23.44</v>
      </c>
      <c r="D686" s="5">
        <v>74.49</v>
      </c>
      <c r="E686" s="5">
        <v>202.9</v>
      </c>
      <c r="F686" s="7">
        <v>5.11</v>
      </c>
      <c r="G686" s="5">
        <f>B686*$E$733/E686</f>
        <v>1355.14678595367</v>
      </c>
      <c r="H686" s="5">
        <f>C686*$E$733/E686</f>
        <v>25.3474314440611</v>
      </c>
      <c r="I686" s="5">
        <f>D686*$E$733/E686</f>
        <v>80.5516283390833</v>
      </c>
      <c r="J686">
        <f>J685+1/12</f>
        <v>2006.41666666662</v>
      </c>
      <c r="K686" s="5">
        <f>LN(B686+C686)</f>
        <v>7.1519634060985</v>
      </c>
      <c r="L686">
        <f>$L$6+J686*$L$7</f>
        <v>7.05480259526118</v>
      </c>
      <c r="M686" s="5">
        <f>SUM(B686:C686)</f>
        <v>1276.61</v>
      </c>
      <c r="N686">
        <f>EXP(L686)</f>
        <v>1158.4087733259</v>
      </c>
      <c r="O686">
        <f>-(N686/M686-1)</f>
        <v>0.092589926973861</v>
      </c>
      <c r="P686" s="5">
        <f>LN(E686)</f>
        <v>5.31271324683177</v>
      </c>
      <c r="Q686" s="5">
        <f>LN(C686)</f>
        <v>3.15444396470881</v>
      </c>
    </row>
    <row r="687" spans="1:244">
      <c r="A687">
        <v>2006.07</v>
      </c>
      <c r="B687" s="5">
        <v>1260.24</v>
      </c>
      <c r="C687" s="5">
        <f>C686*2/3+C689/3</f>
        <v>23.66</v>
      </c>
      <c r="D687" s="6">
        <f>(2*D686+D689)/3</f>
        <v>75.85</v>
      </c>
      <c r="E687" s="5">
        <v>203.5</v>
      </c>
      <c r="F687" s="7">
        <v>5.09</v>
      </c>
      <c r="G687" s="5">
        <f>B687*$E$733/E687</f>
        <v>1358.77404737101</v>
      </c>
      <c r="H687" s="5">
        <f>C687*$E$733/E687</f>
        <v>25.5098980835381</v>
      </c>
      <c r="I687" s="5">
        <f>D687*$E$733/E687</f>
        <v>81.7804636363636</v>
      </c>
      <c r="J687">
        <f>J686+1/12</f>
        <v>2006.49999999995</v>
      </c>
      <c r="K687" s="5">
        <f>LN(B687+C687)</f>
        <v>7.15765759959704</v>
      </c>
      <c r="L687">
        <f>$L$6+J687*$L$7</f>
        <v>7.06060053671712</v>
      </c>
      <c r="M687" s="5">
        <f>SUM(B687:C687)</f>
        <v>1283.9</v>
      </c>
      <c r="N687">
        <f>EXP(L687)</f>
        <v>1165.14466786724</v>
      </c>
      <c r="O687">
        <f>-(N687/M687-1)</f>
        <v>0.0924957801485748</v>
      </c>
      <c r="P687" s="5">
        <f>LN(E687)</f>
        <v>5.31566600488265</v>
      </c>
      <c r="Q687" s="5">
        <f>LN(C687)</f>
        <v>3.16378585855024</v>
      </c>
    </row>
    <row r="688" spans="1:244">
      <c r="A688">
        <v>2006.08</v>
      </c>
      <c r="B688" s="5">
        <v>1287.15</v>
      </c>
      <c r="C688" s="5">
        <f>C686/3+C689*2/3</f>
        <v>23.88</v>
      </c>
      <c r="D688" s="6">
        <f>(D686+2*D689)/3</f>
        <v>77.21</v>
      </c>
      <c r="E688" s="5">
        <v>203.9</v>
      </c>
      <c r="F688" s="7">
        <v>4.88</v>
      </c>
      <c r="G688" s="5">
        <f>B688*$E$733/E688</f>
        <v>1385.06556473762</v>
      </c>
      <c r="H688" s="5">
        <f>C688*$E$733/E688</f>
        <v>25.6965898970083</v>
      </c>
      <c r="I688" s="5">
        <f>D688*$E$733/E688</f>
        <v>83.0834885237862</v>
      </c>
      <c r="J688">
        <f>J687+1/12</f>
        <v>2006.58333333328</v>
      </c>
      <c r="K688" s="5">
        <f>LN(B688+C688)</f>
        <v>7.17856836679708</v>
      </c>
      <c r="L688">
        <f>$L$6+J688*$L$7</f>
        <v>7.06639847817308</v>
      </c>
      <c r="M688" s="5">
        <f>SUM(B688:C688)</f>
        <v>1311.03</v>
      </c>
      <c r="N688">
        <f>EXP(L688)</f>
        <v>1171.91973016729</v>
      </c>
      <c r="O688">
        <f>-(N688/M688-1)</f>
        <v>0.10610761754705</v>
      </c>
      <c r="P688" s="5">
        <f>LN(E688)</f>
        <v>5.31762967758041</v>
      </c>
      <c r="Q688" s="5">
        <f>LN(C688)</f>
        <v>3.1730412885244</v>
      </c>
    </row>
    <row r="689" spans="1:244">
      <c r="A689">
        <v>2006.09</v>
      </c>
      <c r="B689" s="5">
        <v>1317.74</v>
      </c>
      <c r="C689" s="5">
        <v>24.1</v>
      </c>
      <c r="D689" s="5">
        <v>78.57</v>
      </c>
      <c r="E689" s="5">
        <v>202.9</v>
      </c>
      <c r="F689" s="7">
        <v>4.72</v>
      </c>
      <c r="G689" s="5">
        <f>B689*$E$733/E689</f>
        <v>1424.97117368162</v>
      </c>
      <c r="H689" s="5">
        <f>C689*$E$733/E689</f>
        <v>26.0611389847215</v>
      </c>
      <c r="I689" s="5">
        <f>D689*$E$733/E689</f>
        <v>84.9636385904386</v>
      </c>
      <c r="J689">
        <f>J688+1/12</f>
        <v>2006.66666666662</v>
      </c>
      <c r="K689" s="5">
        <f>LN(B689+C689)</f>
        <v>7.2017970853865</v>
      </c>
      <c r="L689">
        <f>$L$6+J689*$L$7</f>
        <v>7.07219641962905</v>
      </c>
      <c r="M689" s="5">
        <f>SUM(B689:C689)</f>
        <v>1341.84</v>
      </c>
      <c r="N689">
        <f>EXP(L689)</f>
        <v>1178.73418797799</v>
      </c>
      <c r="O689">
        <f>-(N689/M689-1)</f>
        <v>0.121553845482334</v>
      </c>
      <c r="P689" s="5">
        <f>LN(E689)</f>
        <v>5.31271324683177</v>
      </c>
      <c r="Q689" s="5">
        <f>LN(C689)</f>
        <v>3.18221184049661</v>
      </c>
    </row>
    <row r="690" spans="1:244">
      <c r="A690">
        <v>2006.1</v>
      </c>
      <c r="B690" s="5">
        <v>1363.38</v>
      </c>
      <c r="C690" s="5">
        <f>C689*2/3+C692/3</f>
        <v>24.36</v>
      </c>
      <c r="D690" s="5">
        <f>D689*2/3+D692/3</f>
        <v>79.55</v>
      </c>
      <c r="E690" s="5">
        <v>201.8</v>
      </c>
      <c r="F690" s="7">
        <v>4.73</v>
      </c>
      <c r="G690" s="5">
        <f>B690*$E$733/E690</f>
        <v>1482.36159157582</v>
      </c>
      <c r="H690" s="5">
        <f>C690*$E$733/E690</f>
        <v>26.4858868186323</v>
      </c>
      <c r="I690" s="5">
        <f>D690*$E$733/E690</f>
        <v>86.4922945986125</v>
      </c>
      <c r="J690">
        <f>J689+1/12</f>
        <v>2006.74999999995</v>
      </c>
      <c r="K690" s="5">
        <f>LN(B690+C690)</f>
        <v>7.23543180363546</v>
      </c>
      <c r="L690">
        <f>$L$6+J690*$L$7</f>
        <v>7.07799436108499</v>
      </c>
      <c r="M690" s="5">
        <f>SUM(B690:C690)</f>
        <v>1387.74</v>
      </c>
      <c r="N690">
        <f>EXP(L690)</f>
        <v>1185.5882703756</v>
      </c>
      <c r="O690">
        <f>-(N690/M690-1)</f>
        <v>0.145669743341258</v>
      </c>
      <c r="P690" s="5">
        <f>LN(E690)</f>
        <v>5.30727710791951</v>
      </c>
      <c r="Q690" s="5">
        <f>LN(C690)</f>
        <v>3.1929424428417</v>
      </c>
    </row>
    <row r="691" spans="1:244">
      <c r="A691">
        <v>2006.11</v>
      </c>
      <c r="B691" s="5">
        <v>1388.64</v>
      </c>
      <c r="C691" s="5">
        <f>C689/3+C692*2/3</f>
        <v>24.62</v>
      </c>
      <c r="D691" s="5">
        <f>D689/3+D692*2/3</f>
        <v>80.53</v>
      </c>
      <c r="E691" s="5">
        <v>201.5</v>
      </c>
      <c r="F691" s="7">
        <v>4.6</v>
      </c>
      <c r="G691" s="5">
        <f>B691*$E$733/E691</f>
        <v>1512.07390094293</v>
      </c>
      <c r="H691" s="5">
        <f>C691*$E$733/E691</f>
        <v>26.8084308684863</v>
      </c>
      <c r="I691" s="5">
        <f>D691*$E$733/E691</f>
        <v>87.6881778163772</v>
      </c>
      <c r="J691">
        <f>J690+1/12</f>
        <v>2006.83333333328</v>
      </c>
      <c r="K691" s="5">
        <f>LN(B691+C691)</f>
        <v>7.25365437141927</v>
      </c>
      <c r="L691">
        <f>$L$6+J691*$L$7</f>
        <v>7.08379230254096</v>
      </c>
      <c r="M691" s="5">
        <f>SUM(B691:C691)</f>
        <v>1413.26</v>
      </c>
      <c r="N691">
        <f>EXP(L691)</f>
        <v>1192.48220776855</v>
      </c>
      <c r="O691">
        <f>-(N691/M691-1)</f>
        <v>0.156218807743412</v>
      </c>
      <c r="P691" s="5">
        <f>LN(E691)</f>
        <v>5.30578938138674</v>
      </c>
      <c r="Q691" s="5">
        <f>LN(C691)</f>
        <v>3.20355912075631</v>
      </c>
    </row>
    <row r="692" spans="1:244">
      <c r="A692">
        <v>2006.12</v>
      </c>
      <c r="B692" s="5">
        <v>1416.42</v>
      </c>
      <c r="C692" s="5">
        <v>24.88</v>
      </c>
      <c r="D692" s="5">
        <v>81.51</v>
      </c>
      <c r="E692" s="5">
        <v>201.8</v>
      </c>
      <c r="F692" s="7">
        <v>4.56</v>
      </c>
      <c r="G692" s="5">
        <f>B692*$E$733/E692</f>
        <v>1540.03036977205</v>
      </c>
      <c r="H692" s="5">
        <f>C692*$E$733/E692</f>
        <v>27.0512669970268</v>
      </c>
      <c r="I692" s="5">
        <f>D692*$E$733/E692</f>
        <v>88.62334296333</v>
      </c>
      <c r="J692">
        <f>J691+1/12</f>
        <v>2006.91666666661</v>
      </c>
      <c r="K692" s="5">
        <f>LN(B692+C692)</f>
        <v>7.27330076308906</v>
      </c>
      <c r="L692">
        <f>$L$6+J692*$L$7</f>
        <v>7.08959024399689</v>
      </c>
      <c r="M692" s="5">
        <f>SUM(B692:C692)</f>
        <v>1441.3</v>
      </c>
      <c r="N692">
        <f>EXP(L692)</f>
        <v>1199.41623190486</v>
      </c>
      <c r="O692">
        <f>-(N692/M692-1)</f>
        <v>0.167823331780434</v>
      </c>
      <c r="P692" s="5">
        <f>LN(E692)</f>
        <v>5.30727710791951</v>
      </c>
      <c r="Q692" s="5">
        <f>LN(C692)</f>
        <v>3.21406426787098</v>
      </c>
    </row>
    <row r="693" spans="1:244">
      <c r="A693">
        <v>2007.01</v>
      </c>
      <c r="B693" s="5">
        <v>1424.16</v>
      </c>
      <c r="C693" s="5">
        <f>C692*2/3+C695/3</f>
        <v>25.0833333333333</v>
      </c>
      <c r="D693" s="5">
        <f>D692*2/3+D695/3</f>
        <v>82.0566666666667</v>
      </c>
      <c r="E693" s="8">
        <v>202.416</v>
      </c>
      <c r="F693" s="7">
        <v>4.76</v>
      </c>
      <c r="G693" s="5">
        <f>B693*$E$733/E693</f>
        <v>1543.73354754565</v>
      </c>
      <c r="H693" s="5">
        <f>C693*$E$733/E693</f>
        <v>27.1893489151055</v>
      </c>
      <c r="I693" s="5">
        <f>D693*$E$733/E693</f>
        <v>88.9462062781598</v>
      </c>
      <c r="J693">
        <f>J692+1/12</f>
        <v>2006.99999999995</v>
      </c>
      <c r="K693" s="5">
        <f>LN(B693+C693)</f>
        <v>7.27879686012876</v>
      </c>
      <c r="L693">
        <f>$L$6+J693*$L$7</f>
        <v>7.09538818545286</v>
      </c>
      <c r="M693" s="5">
        <f>SUM(B693:C693)</f>
        <v>1449.24333333333</v>
      </c>
      <c r="N693">
        <f>EXP(L693)</f>
        <v>1206.39057588029</v>
      </c>
      <c r="O693">
        <f>-(N693/M693-1)</f>
        <v>0.167572105986143</v>
      </c>
      <c r="P693" s="5">
        <f>LN(E693)</f>
        <v>5.31032498567231</v>
      </c>
      <c r="Q693" s="5">
        <f>LN(C693)</f>
        <v>3.22220361496088</v>
      </c>
    </row>
    <row r="694" spans="1:244">
      <c r="A694">
        <v>2007.02</v>
      </c>
      <c r="B694" s="5">
        <v>1444.8</v>
      </c>
      <c r="C694" s="5">
        <f>C692/3+C695*2/3</f>
        <v>25.2866666666667</v>
      </c>
      <c r="D694" s="5">
        <f>D692/3+D695*2/3</f>
        <v>82.6033333333333</v>
      </c>
      <c r="E694" s="8">
        <v>203.499</v>
      </c>
      <c r="F694" s="7">
        <v>4.72</v>
      </c>
      <c r="G694" s="5">
        <f>B694*$E$733/E694</f>
        <v>1557.77184556189</v>
      </c>
      <c r="H694" s="5">
        <f>C694*$E$733/E694</f>
        <v>27.263882476081</v>
      </c>
      <c r="I694" s="5">
        <f>D694*$E$733/E694</f>
        <v>89.0622556867601</v>
      </c>
      <c r="J694">
        <f>J693+1/12</f>
        <v>2007.08333333328</v>
      </c>
      <c r="K694" s="5">
        <f>LN(B694+C694)</f>
        <v>7.29307663495099</v>
      </c>
      <c r="L694">
        <f>$L$6+J694*$L$7</f>
        <v>7.10118612690883</v>
      </c>
      <c r="M694" s="5">
        <f>SUM(B694:C694)</f>
        <v>1470.08666666667</v>
      </c>
      <c r="N694">
        <f>EXP(L694)</f>
        <v>1213.40547414587</v>
      </c>
      <c r="O694">
        <f>-(N694/M694-1)</f>
        <v>0.174602762096198</v>
      </c>
      <c r="P694" s="5">
        <f>LN(E694)</f>
        <v>5.31566109086566</v>
      </c>
      <c r="Q694" s="5">
        <f>LN(C694)</f>
        <v>3.23027724759264</v>
      </c>
    </row>
    <row r="695" spans="1:244">
      <c r="A695">
        <v>2007.03</v>
      </c>
      <c r="B695" s="5">
        <v>1406.95</v>
      </c>
      <c r="C695" s="5">
        <v>25.49</v>
      </c>
      <c r="D695" s="5">
        <v>83.15</v>
      </c>
      <c r="E695" s="8">
        <v>205.352</v>
      </c>
      <c r="F695" s="7">
        <v>4.56</v>
      </c>
      <c r="G695" s="5">
        <f>B695*$E$733/E695</f>
        <v>1503.27392209474</v>
      </c>
      <c r="H695" s="5">
        <f>C695*$E$733/E695</f>
        <v>27.2351201351825</v>
      </c>
      <c r="I695" s="5">
        <f>D695*$E$733/E695</f>
        <v>88.8426927909151</v>
      </c>
      <c r="J695">
        <f>J694+1/12</f>
        <v>2007.16666666661</v>
      </c>
      <c r="K695" s="5">
        <f>LN(B695+C695)</f>
        <v>7.26713456289495</v>
      </c>
      <c r="L695">
        <f>$L$6+J695*$L$7</f>
        <v>7.10698406836477</v>
      </c>
      <c r="M695" s="5">
        <f>SUM(B695:C695)</f>
        <v>1432.44</v>
      </c>
      <c r="N695">
        <f>EXP(L695)</f>
        <v>1220.46116251594</v>
      </c>
      <c r="O695">
        <f>-(N695/M695-1)</f>
        <v>0.147984444363506</v>
      </c>
      <c r="P695" s="5">
        <f>LN(E695)</f>
        <v>5.32472557982434</v>
      </c>
      <c r="Q695" s="5">
        <f>LN(C695)</f>
        <v>3.23828621838802</v>
      </c>
    </row>
    <row r="696" spans="1:244">
      <c r="A696">
        <v>2007.04</v>
      </c>
      <c r="B696" s="5">
        <v>1463.64</v>
      </c>
      <c r="C696" s="5">
        <f>C695*2/3+C698/3</f>
        <v>25.7166666666667</v>
      </c>
      <c r="D696" s="5">
        <f>D695*2/3+D698/3</f>
        <v>83.74</v>
      </c>
      <c r="E696" s="8">
        <v>206.686</v>
      </c>
      <c r="F696" s="7">
        <v>4.69</v>
      </c>
      <c r="G696" s="5">
        <f>B696*$E$733/E696</f>
        <v>1553.75166213483</v>
      </c>
      <c r="H696" s="5">
        <f>C696*$E$733/E696</f>
        <v>27.2999600843792</v>
      </c>
      <c r="I696" s="5">
        <f>D696*$E$733/E696</f>
        <v>88.895605604637</v>
      </c>
      <c r="J696">
        <f>J695+1/12</f>
        <v>2007.24999999995</v>
      </c>
      <c r="K696" s="5">
        <f>LN(B696+C696)</f>
        <v>7.30609953836334</v>
      </c>
      <c r="L696">
        <f>$L$6+J696*$L$7</f>
        <v>7.11278200982073</v>
      </c>
      <c r="M696" s="5">
        <f>SUM(B696:C696)</f>
        <v>1489.35666666667</v>
      </c>
      <c r="N696">
        <f>EXP(L696)</f>
        <v>1227.55787817612</v>
      </c>
      <c r="O696">
        <f>-(N696/M696-1)</f>
        <v>0.175779780861005</v>
      </c>
      <c r="P696" s="5">
        <f>LN(E696)</f>
        <v>5.33120073338275</v>
      </c>
      <c r="Q696" s="5">
        <f>LN(C696)</f>
        <v>3.24713929014106</v>
      </c>
    </row>
    <row r="697" spans="1:244">
      <c r="A697">
        <v>2007.05</v>
      </c>
      <c r="B697" s="5">
        <v>1511.14</v>
      </c>
      <c r="C697" s="5">
        <f>C695/3+C698*2/3</f>
        <v>25.9433333333333</v>
      </c>
      <c r="D697" s="5">
        <f>D695/3+D698*2/3</f>
        <v>84.33</v>
      </c>
      <c r="E697" s="8">
        <v>207.949</v>
      </c>
      <c r="F697" s="7">
        <v>4.75</v>
      </c>
      <c r="G697" s="5">
        <f>B697*$E$733/E697</f>
        <v>1594.43295490721</v>
      </c>
      <c r="H697" s="5">
        <f>C697*$E$733/E697</f>
        <v>27.3733112926727</v>
      </c>
      <c r="I697" s="5">
        <f>D697*$E$733/E697</f>
        <v>88.9782092243771</v>
      </c>
      <c r="J697">
        <f>J696+1/12</f>
        <v>2007.33333333328</v>
      </c>
      <c r="K697" s="5">
        <f>LN(B697+C697)</f>
        <v>7.33764196024278</v>
      </c>
      <c r="L697">
        <f>$L$6+J697*$L$7</f>
        <v>7.11857995127667</v>
      </c>
      <c r="M697" s="5">
        <f>SUM(B697:C697)</f>
        <v>1537.08333333333</v>
      </c>
      <c r="N697">
        <f>EXP(L697)</f>
        <v>1234.6958596911</v>
      </c>
      <c r="O697">
        <f>-(N697/M697-1)</f>
        <v>0.196728093451166</v>
      </c>
      <c r="P697" s="5">
        <f>LN(E697)</f>
        <v>5.33729285732908</v>
      </c>
      <c r="Q697" s="5">
        <f>LN(C697)</f>
        <v>3.25591467230319</v>
      </c>
    </row>
    <row r="698" spans="1:244">
      <c r="A698">
        <v>2007.06</v>
      </c>
      <c r="B698" s="5">
        <v>1514.19</v>
      </c>
      <c r="C698" s="5">
        <v>26.17</v>
      </c>
      <c r="D698" s="5">
        <v>84.92</v>
      </c>
      <c r="E698" s="8">
        <v>208.352</v>
      </c>
      <c r="F698" s="7">
        <v>5.1</v>
      </c>
      <c r="G698" s="5">
        <f>B698*$E$733/E698</f>
        <v>1594.5608493799</v>
      </c>
      <c r="H698" s="5">
        <f>C698*$E$733/E698</f>
        <v>27.5590628839656</v>
      </c>
      <c r="I698" s="5">
        <f>D698*$E$733/E698</f>
        <v>89.4274214790355</v>
      </c>
      <c r="J698">
        <f>J697+1/12</f>
        <v>2007.41666666661</v>
      </c>
      <c r="K698" s="5">
        <f>LN(B698+C698)</f>
        <v>7.33977143432237</v>
      </c>
      <c r="L698">
        <f>$L$6+J698*$L$7</f>
        <v>7.12437789273264</v>
      </c>
      <c r="M698" s="5">
        <f>SUM(B698:C698)</f>
        <v>1540.36</v>
      </c>
      <c r="N698">
        <f>EXP(L698)</f>
        <v>1241.8753470129</v>
      </c>
      <c r="O698">
        <f>-(N698/M698-1)</f>
        <v>0.193775904974873</v>
      </c>
      <c r="P698" s="5">
        <f>LN(E698)</f>
        <v>5.33922895705445</v>
      </c>
      <c r="Q698" s="5">
        <f>LN(C698)</f>
        <v>3.26461371654205</v>
      </c>
    </row>
    <row r="699" spans="1:244">
      <c r="A699">
        <v>2007.07</v>
      </c>
      <c r="B699" s="9">
        <v>1520.71</v>
      </c>
      <c r="C699" s="5">
        <f>C698*2/3+C701/3</f>
        <v>26.4366666666667</v>
      </c>
      <c r="D699" s="5">
        <f>D698*2/3+D701/3</f>
        <v>82.8133333333333</v>
      </c>
      <c r="E699" s="8">
        <v>208.299</v>
      </c>
      <c r="F699" s="7">
        <v>5</v>
      </c>
      <c r="G699" s="5">
        <f>B699*$E$733/E699</f>
        <v>1601.83439099564</v>
      </c>
      <c r="H699" s="5">
        <f>C699*$E$733/E699</f>
        <v>27.8469674362335</v>
      </c>
      <c r="I699" s="5">
        <f>D699*$E$733/E699</f>
        <v>87.2311258335374</v>
      </c>
      <c r="J699">
        <f>J698+1/12</f>
        <v>2007.49999999995</v>
      </c>
      <c r="K699" s="5">
        <f>LN(B699+C699)</f>
        <v>7.34416765323278</v>
      </c>
      <c r="L699">
        <f>$L$6+J699*$L$7</f>
        <v>7.13017583418861</v>
      </c>
      <c r="M699" s="5">
        <f>SUM(B699:C699)</f>
        <v>1547.14666666667</v>
      </c>
      <c r="N699">
        <f>EXP(L699)</f>
        <v>1249.09658148871</v>
      </c>
      <c r="O699">
        <f>-(N699/M699-1)</f>
        <v>0.19264501006883</v>
      </c>
      <c r="P699" s="5">
        <f>LN(E699)</f>
        <v>5.33897454748728</v>
      </c>
      <c r="Q699" s="5">
        <f>LN(C699)</f>
        <v>3.27475193542712</v>
      </c>
    </row>
    <row r="700" spans="1:244">
      <c r="A700">
        <v>2007.08</v>
      </c>
      <c r="B700" s="5">
        <v>1454.62</v>
      </c>
      <c r="C700" s="5">
        <f>C698/3+C701*2/3</f>
        <v>26.7033333333333</v>
      </c>
      <c r="D700" s="5">
        <f>D698/3+D701*2/3</f>
        <v>80.7066666666667</v>
      </c>
      <c r="E700" s="8">
        <v>207.917</v>
      </c>
      <c r="F700" s="7">
        <v>4.67</v>
      </c>
      <c r="G700" s="5">
        <f>B700*$E$733/E700</f>
        <v>1535.03382994176</v>
      </c>
      <c r="H700" s="5">
        <f>C700*$E$733/E700</f>
        <v>28.1795383253895</v>
      </c>
      <c r="I700" s="5">
        <f>D700*$E$733/E700</f>
        <v>85.1682663755248</v>
      </c>
      <c r="J700">
        <f>J699+1/12</f>
        <v>2007.58333333328</v>
      </c>
      <c r="K700" s="5">
        <f>LN(B700+C700)</f>
        <v>7.30069111139356</v>
      </c>
      <c r="L700">
        <f>$L$6+J700*$L$7</f>
        <v>7.13597377564454</v>
      </c>
      <c r="M700" s="5">
        <f>SUM(B700:C700)</f>
        <v>1481.32333333333</v>
      </c>
      <c r="N700">
        <f>EXP(L700)</f>
        <v>1256.35980586909</v>
      </c>
      <c r="O700">
        <f>-(N700/M700-1)</f>
        <v>0.151866592797147</v>
      </c>
      <c r="P700" s="5">
        <f>LN(E700)</f>
        <v>5.33713896160275</v>
      </c>
      <c r="Q700" s="5">
        <f>LN(C700)</f>
        <v>3.28478840155892</v>
      </c>
    </row>
    <row r="701" spans="1:244">
      <c r="A701">
        <v>2007.09</v>
      </c>
      <c r="B701" s="5">
        <v>1497.12</v>
      </c>
      <c r="C701" s="5">
        <v>26.97</v>
      </c>
      <c r="D701" s="5">
        <v>78.6</v>
      </c>
      <c r="E701" s="8">
        <v>208.49</v>
      </c>
      <c r="F701" s="7">
        <v>4.52</v>
      </c>
      <c r="G701" s="5">
        <f>B701*$E$733/E701</f>
        <v>1575.541255312</v>
      </c>
      <c r="H701" s="5">
        <f>C701*$E$733/E701</f>
        <v>28.3827266055926</v>
      </c>
      <c r="I701" s="5">
        <f>D701*$E$733/E701</f>
        <v>82.7171787615713</v>
      </c>
      <c r="J701">
        <f>J700+1/12</f>
        <v>2007.66666666661</v>
      </c>
      <c r="K701" s="5">
        <f>LN(B701+C701)</f>
        <v>7.32915278962102</v>
      </c>
      <c r="L701">
        <f>$L$6+J701*$L$7</f>
        <v>7.14177171710051</v>
      </c>
      <c r="M701" s="5">
        <f>SUM(B701:C701)</f>
        <v>1524.09</v>
      </c>
      <c r="N701">
        <f>EXP(L701)</f>
        <v>1263.66526431625</v>
      </c>
      <c r="O701">
        <f>-(N701/M701-1)</f>
        <v>0.170872281613127</v>
      </c>
      <c r="P701" s="5">
        <f>LN(E701)</f>
        <v>5.33989107845797</v>
      </c>
      <c r="Q701" s="5">
        <f>LN(C701)</f>
        <v>3.29472513715164</v>
      </c>
    </row>
    <row r="702" spans="1:244">
      <c r="A702">
        <v>2007.1</v>
      </c>
      <c r="B702" s="5">
        <v>1539.66</v>
      </c>
      <c r="C702" s="5">
        <f>C701*2/3+C704/3</f>
        <v>27.2233333333333</v>
      </c>
      <c r="D702" s="5">
        <f>D701*2/3+D704/3</f>
        <v>74.46</v>
      </c>
      <c r="E702">
        <v>208.936</v>
      </c>
      <c r="F702" s="7">
        <v>4.53</v>
      </c>
      <c r="G702" s="5">
        <f>B702*$E$733/E702</f>
        <v>1616.85080723284</v>
      </c>
      <c r="H702" s="5">
        <f>C702*$E$733/E702</f>
        <v>28.5881743213233</v>
      </c>
      <c r="I702" s="5">
        <f>D702*$E$733/E702</f>
        <v>78.1930498334418</v>
      </c>
      <c r="J702">
        <f>J701+1/12</f>
        <v>2007.74999999995</v>
      </c>
      <c r="K702" s="5">
        <f>LN(B702+C702)</f>
        <v>7.35684378734011</v>
      </c>
      <c r="L702">
        <f>$L$6+J702*$L$7</f>
        <v>7.14756965855645</v>
      </c>
      <c r="M702" s="5">
        <f>SUM(B702:C702)</f>
        <v>1566.88333333333</v>
      </c>
      <c r="N702">
        <f>EXP(L702)</f>
        <v>1271.01320241202</v>
      </c>
      <c r="O702">
        <f>-(N702/M702-1)</f>
        <v>0.188827160661598</v>
      </c>
      <c r="P702" s="5">
        <f>LN(E702)</f>
        <v>5.34202798497417</v>
      </c>
      <c r="Q702" s="5">
        <f>LN(C702)</f>
        <v>3.30407444870207</v>
      </c>
    </row>
    <row r="703" spans="1:244">
      <c r="A703">
        <v>2007.11</v>
      </c>
      <c r="B703" s="5">
        <v>1463.39</v>
      </c>
      <c r="C703" s="5">
        <f>C701/3+C704*2/3</f>
        <v>27.4766666666667</v>
      </c>
      <c r="D703" s="5">
        <f>D701/3+D704*2/3</f>
        <v>70.32</v>
      </c>
      <c r="E703">
        <v>210.177</v>
      </c>
      <c r="F703" s="7">
        <v>4.15</v>
      </c>
      <c r="G703" s="5">
        <f>B703*$E$733/E703</f>
        <v>1527.68315890892</v>
      </c>
      <c r="H703" s="5">
        <f>C703*$E$733/E703</f>
        <v>28.6838374798384</v>
      </c>
      <c r="I703" s="5">
        <f>D703*$E$733/E703</f>
        <v>73.4094668779172</v>
      </c>
      <c r="J703">
        <f>J702+1/12</f>
        <v>2007.83333333328</v>
      </c>
      <c r="K703" s="5">
        <f>LN(B703+C703)</f>
        <v>7.30711288532451</v>
      </c>
      <c r="L703">
        <f>$L$6+J703*$L$7</f>
        <v>7.15336760001242</v>
      </c>
      <c r="M703" s="5">
        <f>SUM(B703:C703)</f>
        <v>1490.86666666667</v>
      </c>
      <c r="N703">
        <f>EXP(L703)</f>
        <v>1278.40386716637</v>
      </c>
      <c r="O703">
        <f>-(N703/M703-1)</f>
        <v>0.142509591401175</v>
      </c>
      <c r="P703" s="5">
        <f>LN(E703)</f>
        <v>5.34795003285571</v>
      </c>
      <c r="Q703" s="5">
        <f>LN(C703)</f>
        <v>3.31333715965703</v>
      </c>
    </row>
    <row r="704" spans="1:244">
      <c r="A704">
        <v>2007.12</v>
      </c>
      <c r="B704" s="5">
        <v>1479.22</v>
      </c>
      <c r="C704" s="5">
        <v>27.73</v>
      </c>
      <c r="D704" s="5">
        <v>66.18</v>
      </c>
      <c r="E704">
        <v>210.036</v>
      </c>
      <c r="F704" s="7">
        <v>4.1</v>
      </c>
      <c r="G704" s="5">
        <f>B704*$E$733/E704</f>
        <v>1545.24528852197</v>
      </c>
      <c r="H704" s="5">
        <f>C704*$E$733/E704</f>
        <v>28.9677342455579</v>
      </c>
      <c r="I704" s="5">
        <f>D704*$E$733/E704</f>
        <v>69.1339578929326</v>
      </c>
      <c r="J704">
        <f>J703+1/12</f>
        <v>2007.91666666661</v>
      </c>
      <c r="K704" s="5">
        <f>LN(B704+C704)</f>
        <v>7.31784301957575</v>
      </c>
      <c r="L704">
        <f>$L$6+J704*$L$7</f>
        <v>7.15916554146838</v>
      </c>
      <c r="M704" s="5">
        <f>SUM(B704:C704)</f>
        <v>1506.95</v>
      </c>
      <c r="N704">
        <f>EXP(L704)</f>
        <v>1285.83750702546</v>
      </c>
      <c r="O704">
        <f>-(N704/M704-1)</f>
        <v>0.146728486661492</v>
      </c>
      <c r="P704" s="5">
        <f>LN(E704)</f>
        <v>5.3472789445967</v>
      </c>
      <c r="Q704" s="5">
        <f>LN(C704)</f>
        <v>3.32251485962769</v>
      </c>
    </row>
    <row r="705" spans="1:244">
      <c r="A705">
        <v>2008.01</v>
      </c>
      <c r="B705" s="5">
        <v>1378.76</v>
      </c>
      <c r="C705" s="5">
        <f>C704*2/3+C707/3</f>
        <v>27.92</v>
      </c>
      <c r="D705" s="5">
        <f>D704*2/3+D707/3</f>
        <v>64.25</v>
      </c>
      <c r="E705">
        <v>211.08</v>
      </c>
      <c r="F705" s="5">
        <v>3.74</v>
      </c>
      <c r="G705" s="5">
        <f>B705*$E$733/E705</f>
        <v>1433.1775173394</v>
      </c>
      <c r="H705" s="5">
        <f>C705*$E$733/E705</f>
        <v>29.0219590676521</v>
      </c>
      <c r="I705" s="5">
        <f>D705*$E$733/E705</f>
        <v>66.7858477828311</v>
      </c>
      <c r="J705">
        <f>J704+1/12</f>
        <v>2007.99999999995</v>
      </c>
      <c r="K705" s="5">
        <f>LN(B705+C705)</f>
        <v>7.24898759699001</v>
      </c>
      <c r="L705">
        <f>$L$6+J705*$L$7</f>
        <v>7.16496348292432</v>
      </c>
      <c r="M705" s="5">
        <f>SUM(B705:C705)</f>
        <v>1406.68</v>
      </c>
      <c r="N705">
        <f>EXP(L705)</f>
        <v>1293.31437188014</v>
      </c>
      <c r="O705">
        <f>-(N705/M705-1)</f>
        <v>0.0805909148632653</v>
      </c>
      <c r="P705" s="5">
        <f>LN(E705)</f>
        <v>5.35223720853747</v>
      </c>
      <c r="Q705" s="5">
        <f>LN(C705)</f>
        <v>3.32934327789417</v>
      </c>
    </row>
    <row r="706" spans="1:244">
      <c r="A706">
        <v>2008.02</v>
      </c>
      <c r="B706">
        <v>1354.87</v>
      </c>
      <c r="C706" s="5">
        <f>C704/3+C707*2/3</f>
        <v>28.11</v>
      </c>
      <c r="D706" s="5">
        <f>D704/3+D707*2/3</f>
        <v>62.32</v>
      </c>
      <c r="E706">
        <v>211.693</v>
      </c>
      <c r="F706" s="7">
        <v>3.74</v>
      </c>
      <c r="G706" s="5">
        <f>B706*$E$733/E706</f>
        <v>1404.26646875428</v>
      </c>
      <c r="H706" s="5">
        <f>C706*$E$733/E706</f>
        <v>29.1348472079851</v>
      </c>
      <c r="I706" s="5">
        <f>D706*$E$733/E706</f>
        <v>64.5920909997024</v>
      </c>
      <c r="J706">
        <f>J705+1/12</f>
        <v>2008.08333333328</v>
      </c>
      <c r="K706" s="5">
        <f>LN(B706+C706)</f>
        <v>7.23199587024421</v>
      </c>
      <c r="L706">
        <f>$L$6+J706*$L$7</f>
        <v>7.17076142438029</v>
      </c>
      <c r="M706" s="5">
        <f>SUM(B706:C706)</f>
        <v>1382.98</v>
      </c>
      <c r="N706">
        <f>EXP(L706)</f>
        <v>1300.8347130744</v>
      </c>
      <c r="O706">
        <f>-(N706/M706-1)</f>
        <v>0.0593973064871499</v>
      </c>
      <c r="P706" s="5">
        <f>LN(E706)</f>
        <v>5.35513711193519</v>
      </c>
      <c r="Q706" s="5">
        <f>LN(C706)</f>
        <v>3.33612538491844</v>
      </c>
    </row>
    <row r="707" spans="1:244">
      <c r="A707">
        <v>2008.03</v>
      </c>
      <c r="B707">
        <v>1316.94</v>
      </c>
      <c r="C707">
        <v>28.3</v>
      </c>
      <c r="D707">
        <v>60.39</v>
      </c>
      <c r="E707">
        <v>213.528</v>
      </c>
      <c r="F707" s="7">
        <v>3.51</v>
      </c>
      <c r="G707" s="5">
        <f>B707*$E$733/E707</f>
        <v>1353.22356946162</v>
      </c>
      <c r="H707" s="5">
        <f>C707*$E$733/E707</f>
        <v>29.0797052377206</v>
      </c>
      <c r="I707" s="5">
        <f>D707*$E$733/E707</f>
        <v>62.0538303641677</v>
      </c>
      <c r="J707">
        <f>J706+1/12</f>
        <v>2008.16666666661</v>
      </c>
      <c r="K707" s="5">
        <f>LN(B707+C707)</f>
        <v>7.20432771477936</v>
      </c>
      <c r="L707">
        <f>$L$6+J707*$L$7</f>
        <v>7.17655936583623</v>
      </c>
      <c r="M707" s="5">
        <f>SUM(B707:C707)</f>
        <v>1345.24</v>
      </c>
      <c r="N707">
        <f>EXP(L707)</f>
        <v>1308.39878341361</v>
      </c>
      <c r="O707">
        <f>-(N707/M707-1)</f>
        <v>0.027386352313634</v>
      </c>
      <c r="P707" s="5">
        <f>LN(E707)</f>
        <v>5.36376797161058</v>
      </c>
      <c r="Q707" s="5">
        <f>LN(C707)</f>
        <v>3.34286180464919</v>
      </c>
    </row>
    <row r="708" spans="1:244">
      <c r="A708">
        <v>2008.04</v>
      </c>
      <c r="B708">
        <v>1370.47</v>
      </c>
      <c r="C708" s="5">
        <f>C707*2/3+C710/3</f>
        <v>28.4366666666667</v>
      </c>
      <c r="D708" s="5">
        <f>D707*2/3+D710/3</f>
        <v>57.3833333333333</v>
      </c>
      <c r="E708">
        <v>214.823</v>
      </c>
      <c r="F708" s="7">
        <v>3.68</v>
      </c>
      <c r="G708" s="5">
        <f>B708*$E$733/E708</f>
        <v>1399.73928848401</v>
      </c>
      <c r="H708" s="5">
        <f>C708*$E$733/E708</f>
        <v>29.0439918909986</v>
      </c>
      <c r="I708" s="5">
        <f>D708*$E$733/E708</f>
        <v>58.6088759117971</v>
      </c>
      <c r="J708">
        <f>J707+1/12</f>
        <v>2008.24999999995</v>
      </c>
      <c r="K708" s="5">
        <f>LN(B708+C708)</f>
        <v>7.24344625812023</v>
      </c>
      <c r="L708">
        <f>$L$6+J708*$L$7</f>
        <v>7.18235730729219</v>
      </c>
      <c r="M708" s="5">
        <f>SUM(B708:C708)</f>
        <v>1398.90666666667</v>
      </c>
      <c r="N708">
        <f>EXP(L708)</f>
        <v>1316.00683717328</v>
      </c>
      <c r="O708">
        <f>-(N708/M708-1)</f>
        <v>0.0592604435083006</v>
      </c>
      <c r="P708" s="5">
        <f>LN(E708)</f>
        <v>5.36981443325254</v>
      </c>
      <c r="Q708" s="5">
        <f>LN(C708)</f>
        <v>3.34767939225249</v>
      </c>
    </row>
    <row r="709" spans="1:244">
      <c r="A709">
        <v>2008.05</v>
      </c>
      <c r="B709">
        <v>1403.22</v>
      </c>
      <c r="C709" s="5">
        <f>C707/3+C710*2/3</f>
        <v>28.5733333333333</v>
      </c>
      <c r="D709" s="5">
        <f>D707/3+D710*2/3</f>
        <v>54.3766666666667</v>
      </c>
      <c r="E709">
        <v>216.632</v>
      </c>
      <c r="F709" s="7">
        <v>3.88</v>
      </c>
      <c r="G709" s="5">
        <f>B709*$E$733/E709</f>
        <v>1421.22079572732</v>
      </c>
      <c r="H709" s="5">
        <f>C709*$E$733/E709</f>
        <v>28.9398779497027</v>
      </c>
      <c r="I709" s="5">
        <f>D709*$E$733/E709</f>
        <v>55.0742217677905</v>
      </c>
      <c r="J709">
        <f>J708+1/12</f>
        <v>2008.33333333328</v>
      </c>
      <c r="K709" s="5">
        <f>LN(B709+C709)</f>
        <v>7.26668301680746</v>
      </c>
      <c r="L709">
        <f>$L$6+J709*$L$7</f>
        <v>7.18815524874816</v>
      </c>
      <c r="M709" s="5">
        <f>SUM(B709:C709)</f>
        <v>1431.79333333333</v>
      </c>
      <c r="N709">
        <f>EXP(L709)</f>
        <v>1323.65913010739</v>
      </c>
      <c r="O709">
        <f>-(N709/M709-1)</f>
        <v>0.0755236113400505</v>
      </c>
      <c r="P709" s="5">
        <f>LN(E709)</f>
        <v>5.37820006142021</v>
      </c>
      <c r="Q709" s="5">
        <f>LN(C709)</f>
        <v>3.35247388193727</v>
      </c>
    </row>
    <row r="710" spans="1:244">
      <c r="A710">
        <v>2008.06</v>
      </c>
      <c r="B710">
        <v>1341.25</v>
      </c>
      <c r="C710">
        <v>28.71</v>
      </c>
      <c r="D710">
        <v>51.37</v>
      </c>
      <c r="E710">
        <v>218.815</v>
      </c>
      <c r="F710" s="7">
        <v>4.1</v>
      </c>
      <c r="G710" s="5">
        <f>B710*$E$733/E710</f>
        <v>1344.90324589265</v>
      </c>
      <c r="H710" s="5">
        <f>C710*$E$733/E710</f>
        <v>28.7881992093778</v>
      </c>
      <c r="I710" s="5">
        <f>D710*$E$733/E710</f>
        <v>51.5099196581587</v>
      </c>
      <c r="J710">
        <f>J709+1/12</f>
        <v>2008.41666666661</v>
      </c>
      <c r="K710" s="5">
        <f>LN(B710+C710)</f>
        <v>7.22253682131564</v>
      </c>
      <c r="L710">
        <f>$L$6+J710*$L$7</f>
        <v>7.1939531902041</v>
      </c>
      <c r="M710" s="5">
        <f>SUM(B710:C710)</f>
        <v>1369.96</v>
      </c>
      <c r="N710">
        <f>EXP(L710)</f>
        <v>1331.35591945706</v>
      </c>
      <c r="O710">
        <f>-(N710/M710-1)</f>
        <v>0.0281789837243018</v>
      </c>
      <c r="P710" s="5">
        <f>LN(E710)</f>
        <v>5.38822662395667</v>
      </c>
      <c r="Q710" s="5">
        <f>LN(C710)</f>
        <v>3.35724549413297</v>
      </c>
    </row>
    <row r="711" spans="1:244">
      <c r="A711">
        <v>2008.07</v>
      </c>
      <c r="B711">
        <v>1257.33</v>
      </c>
      <c r="C711" s="5">
        <f>C710*2/3+C713/3</f>
        <v>28.7566666666667</v>
      </c>
      <c r="D711" s="5">
        <f>D710*2/3+D713/3</f>
        <v>49.5633333333333</v>
      </c>
      <c r="E711">
        <v>219.964</v>
      </c>
      <c r="F711" s="7">
        <v>4.01</v>
      </c>
      <c r="G711" s="5">
        <f>B711*$E$733/E711</f>
        <v>1254.16901233838</v>
      </c>
      <c r="H711" s="5">
        <f>C711*$E$733/E711</f>
        <v>28.6843710334418</v>
      </c>
      <c r="I711" s="5">
        <f>D711*$E$733/E711</f>
        <v>49.4387287465222</v>
      </c>
      <c r="J711">
        <f>J710+1/12</f>
        <v>2008.49999999995</v>
      </c>
      <c r="K711" s="5">
        <f>LN(B711+C711)</f>
        <v>7.15935929495811</v>
      </c>
      <c r="L711">
        <f>$L$6+J711*$L$7</f>
        <v>7.19975113166007</v>
      </c>
      <c r="M711" s="5">
        <f>SUM(B711:C711)</f>
        <v>1286.08666666667</v>
      </c>
      <c r="N711">
        <f>EXP(L711)</f>
        <v>1339.09746395931</v>
      </c>
      <c r="O711">
        <f>-(N711/M711-1)</f>
        <v>-0.0412186819649079</v>
      </c>
      <c r="P711" s="5">
        <f>LN(E711)</f>
        <v>5.39346389659883</v>
      </c>
      <c r="Q711" s="5">
        <f>LN(C711)</f>
        <v>3.35886962442038</v>
      </c>
    </row>
    <row r="712" spans="1:244">
      <c r="A712">
        <v>2008.08</v>
      </c>
      <c r="B712">
        <v>1281.47</v>
      </c>
      <c r="C712" s="5">
        <f>C710/3+C713*2/3</f>
        <v>28.8033333333333</v>
      </c>
      <c r="D712" s="5">
        <f>D710/3+D713*2/3</f>
        <v>47.7566666666667</v>
      </c>
      <c r="E712">
        <v>219.086</v>
      </c>
      <c r="F712" s="7">
        <v>3.89</v>
      </c>
      <c r="G712" s="5">
        <f>B712*$E$733/E712</f>
        <v>1283.37097838292</v>
      </c>
      <c r="H712" s="5">
        <f>C712*$E$733/E712</f>
        <v>28.846061227098</v>
      </c>
      <c r="I712" s="5">
        <f>D712*$E$733/E712</f>
        <v>47.827510612271</v>
      </c>
      <c r="J712">
        <f>J711+1/12</f>
        <v>2008.58333333328</v>
      </c>
      <c r="K712" s="5">
        <f>LN(B712+C712)</f>
        <v>7.17799104583001</v>
      </c>
      <c r="L712">
        <f>$L$6+J712*$L$7</f>
        <v>7.205549073116</v>
      </c>
      <c r="M712" s="5">
        <f>SUM(B712:C712)</f>
        <v>1310.27333333333</v>
      </c>
      <c r="N712">
        <f>EXP(L712)</f>
        <v>1346.88402385553</v>
      </c>
      <c r="O712">
        <f>-(N712/M712-1)</f>
        <v>-0.0279412620182549</v>
      </c>
      <c r="P712" s="5">
        <f>LN(E712)</f>
        <v>5.38946434679629</v>
      </c>
      <c r="Q712" s="5">
        <f>LN(C712)</f>
        <v>3.3604911211852</v>
      </c>
    </row>
    <row r="713" spans="1:244">
      <c r="A713">
        <v>2008.09</v>
      </c>
      <c r="B713">
        <v>1216.95</v>
      </c>
      <c r="C713">
        <v>28.85</v>
      </c>
      <c r="D713">
        <f>45.95</f>
        <v>45.95</v>
      </c>
      <c r="E713">
        <v>218.783</v>
      </c>
      <c r="F713" s="7">
        <v>3.69</v>
      </c>
      <c r="G713" s="5">
        <f>B713*$E$733/E713</f>
        <v>1220.44316263147</v>
      </c>
      <c r="H713" s="5">
        <f>C713*$E$733/E713</f>
        <v>28.9328117358296</v>
      </c>
      <c r="I713" s="5">
        <f>D713*$E$733/E713</f>
        <v>46.0818959882623</v>
      </c>
      <c r="J713">
        <f>J712+1/12</f>
        <v>2008.66666666661</v>
      </c>
      <c r="K713" s="5">
        <f>LN(B713+C713)</f>
        <v>7.12753317282005</v>
      </c>
      <c r="L713">
        <f>$L$6+J713*$L$7</f>
        <v>7.21134701457197</v>
      </c>
      <c r="M713" s="5">
        <f>SUM(B713:C713)</f>
        <v>1245.8</v>
      </c>
      <c r="N713">
        <f>EXP(L713)</f>
        <v>1354.71586090051</v>
      </c>
      <c r="O713">
        <f>-(N713/M713-1)</f>
        <v>-0.0874264415640613</v>
      </c>
      <c r="P713" s="5">
        <f>LN(E713)</f>
        <v>5.38808037100279</v>
      </c>
      <c r="Q713" s="5">
        <f>LN(C713)</f>
        <v>3.36210999295411</v>
      </c>
    </row>
    <row r="714" spans="1:244">
      <c r="A714">
        <v>2008.1</v>
      </c>
      <c r="B714">
        <v>968.8</v>
      </c>
      <c r="C714" s="5">
        <f>C713*2/3+C716/3</f>
        <v>28.6966666666667</v>
      </c>
      <c r="D714" s="5">
        <f>D713*2/3+D716/3</f>
        <v>35.5933333333333</v>
      </c>
      <c r="E714">
        <v>216.573</v>
      </c>
      <c r="F714">
        <v>3.81</v>
      </c>
      <c r="G714" s="5">
        <f>B714*$E$733/E714</f>
        <v>981.495277804712</v>
      </c>
      <c r="H714" s="5">
        <f>C714*$E$733/E714</f>
        <v>29.0727114183208</v>
      </c>
      <c r="I714" s="5">
        <f>D714*$E$733/E714</f>
        <v>36.0597528777825</v>
      </c>
      <c r="J714">
        <f>J713+1/12</f>
        <v>2008.74999999995</v>
      </c>
      <c r="K714" s="5">
        <f>LN(B714+C714)</f>
        <v>6.90524880707088</v>
      </c>
      <c r="L714">
        <f>$L$6+J714*$L$7</f>
        <v>7.21714495602794</v>
      </c>
      <c r="M714" s="5">
        <f>SUM(B714:C714)</f>
        <v>997.496666666667</v>
      </c>
      <c r="N714">
        <f>EXP(L714)</f>
        <v>1362.59323837095</v>
      </c>
      <c r="O714">
        <f>-(N714/M714-1)</f>
        <v>-0.366012823806544</v>
      </c>
      <c r="P714" s="5">
        <f>LN(E714)</f>
        <v>5.37792767305736</v>
      </c>
      <c r="Q714" s="5">
        <f>LN(C714)</f>
        <v>3.35678097200175</v>
      </c>
    </row>
    <row r="715" spans="1:244">
      <c r="A715">
        <v>2008.11</v>
      </c>
      <c r="B715">
        <v>883.04</v>
      </c>
      <c r="C715" s="5">
        <f>C713/3+C716*2/3</f>
        <v>28.5433333333333</v>
      </c>
      <c r="D715" s="5">
        <f>D713/3+D716*2/3</f>
        <v>25.2366666666667</v>
      </c>
      <c r="E715">
        <v>212.425</v>
      </c>
      <c r="F715">
        <v>3.53</v>
      </c>
      <c r="G715" s="5">
        <f>B715*$E$733/E715</f>
        <v>912.080449287984</v>
      </c>
      <c r="H715" s="5">
        <f>C715*$E$733/E715</f>
        <v>29.482035118277</v>
      </c>
      <c r="I715" s="5">
        <f>D715*$E$733/E715</f>
        <v>26.0666224314464</v>
      </c>
      <c r="J715">
        <f>J714+1/12</f>
        <v>2008.83333333328</v>
      </c>
      <c r="K715" s="5">
        <f>LN(B715+C715)</f>
        <v>6.81518301433179</v>
      </c>
      <c r="L715">
        <f>$L$6+J715*$L$7</f>
        <v>7.22294289748388</v>
      </c>
      <c r="M715" s="5">
        <f>SUM(B715:C715)</f>
        <v>911.583333333333</v>
      </c>
      <c r="N715">
        <f>EXP(L715)</f>
        <v>1370.51642107446</v>
      </c>
      <c r="O715">
        <f>-(N715/M715-1)</f>
        <v>-0.503446115083058</v>
      </c>
      <c r="P715" s="5">
        <f>LN(E715)</f>
        <v>5.3585889848896</v>
      </c>
      <c r="Q715" s="5">
        <f>LN(C715)</f>
        <v>3.35142340036999</v>
      </c>
    </row>
    <row r="716" spans="1:244">
      <c r="A716">
        <v>2008.12</v>
      </c>
      <c r="B716">
        <v>877.56</v>
      </c>
      <c r="C716">
        <v>28.39</v>
      </c>
      <c r="D716">
        <v>14.88</v>
      </c>
      <c r="E716">
        <v>210.228</v>
      </c>
      <c r="F716">
        <v>2.42</v>
      </c>
      <c r="G716" s="5">
        <f>B716*$E$733/E716</f>
        <v>915.892826645356</v>
      </c>
      <c r="H716" s="5">
        <f>C716*$E$733/E716</f>
        <v>29.6301077401678</v>
      </c>
      <c r="I716" s="5">
        <f>D716*$E$733/E716</f>
        <v>15.52997545522</v>
      </c>
      <c r="J716">
        <f>J715+1/12</f>
        <v>2008.91666666661</v>
      </c>
      <c r="K716" s="5">
        <f>LN(B716+C716)</f>
        <v>6.80898411688212</v>
      </c>
      <c r="L716">
        <f>$L$6+J716*$L$7</f>
        <v>7.22874083893984</v>
      </c>
      <c r="M716" s="5">
        <f>SUM(B716:C716)</f>
        <v>905.95</v>
      </c>
      <c r="N716">
        <f>EXP(L716)</f>
        <v>1378.48567535858</v>
      </c>
      <c r="O716">
        <f>-(N716/M716-1)</f>
        <v>-0.521591340977516</v>
      </c>
      <c r="P716" s="5">
        <f>LN(E716)</f>
        <v>5.34819265604169</v>
      </c>
      <c r="Q716" s="5">
        <f>LN(C716)</f>
        <v>3.34603697048488</v>
      </c>
    </row>
    <row r="717" spans="1:244">
      <c r="A717">
        <v>2009.01</v>
      </c>
      <c r="B717">
        <v>865.58</v>
      </c>
      <c r="C717" s="5">
        <f>C716*2/3+C719/3</f>
        <v>28.01</v>
      </c>
      <c r="D717" s="5">
        <f>D716*2/3+D719/3</f>
        <v>12.2066666666667</v>
      </c>
      <c r="E717">
        <v>211.143</v>
      </c>
      <c r="F717">
        <v>2.52</v>
      </c>
      <c r="G717" s="5">
        <f>B717*$E$733/E717</f>
        <v>899.474637473182</v>
      </c>
      <c r="H717" s="5">
        <f>C717*$E$733/E717</f>
        <v>29.1068238587119</v>
      </c>
      <c r="I717" s="5">
        <f>D717*$E$733/E717</f>
        <v>12.6846589278356</v>
      </c>
      <c r="J717">
        <f>J716+1/12</f>
        <v>2008.99999999995</v>
      </c>
      <c r="K717" s="5">
        <f>LN(B717+C717)</f>
        <v>6.79524705700303</v>
      </c>
      <c r="L717">
        <f>$L$6+J717*$L$7</f>
        <v>7.23453878039578</v>
      </c>
      <c r="M717" s="5">
        <f>SUM(B717:C717)</f>
        <v>893.59</v>
      </c>
      <c r="N717">
        <f>EXP(L717)</f>
        <v>1386.50126911942</v>
      </c>
      <c r="O717">
        <f>-(N717/M717-1)</f>
        <v>-0.551607861680881</v>
      </c>
      <c r="P717" s="5">
        <f>LN(E717)</f>
        <v>5.35253562904259</v>
      </c>
      <c r="Q717" s="5">
        <f>LN(C717)</f>
        <v>3.33256158927202</v>
      </c>
    </row>
    <row r="718" spans="1:244">
      <c r="A718">
        <v>2009.02</v>
      </c>
      <c r="B718">
        <v>805.23</v>
      </c>
      <c r="C718" s="5">
        <f>C716/3+C719*2/3</f>
        <v>27.63</v>
      </c>
      <c r="D718" s="5">
        <f>D716/3+D719*2/3</f>
        <v>9.53333333333333</v>
      </c>
      <c r="E718">
        <v>212.193</v>
      </c>
      <c r="F718">
        <v>2.87</v>
      </c>
      <c r="G718" s="5">
        <f>B718*$E$733/E718</f>
        <v>832.620866522458</v>
      </c>
      <c r="H718" s="5">
        <f>C718*$E$733/E718</f>
        <v>28.5698676676422</v>
      </c>
      <c r="I718" s="5">
        <f>D718*$E$733/E718</f>
        <v>9.85762112793542</v>
      </c>
      <c r="J718">
        <f>J717+1/12</f>
        <v>2009.08333333328</v>
      </c>
      <c r="K718" s="5">
        <f>LN(B718+C718)</f>
        <v>6.72486556081507</v>
      </c>
      <c r="L718">
        <f>$L$6+J718*$L$7</f>
        <v>7.24033672185175</v>
      </c>
      <c r="M718" s="5">
        <f>SUM(B718:C718)</f>
        <v>832.86</v>
      </c>
      <c r="N718">
        <f>EXP(L718)</f>
        <v>1394.56347181101</v>
      </c>
      <c r="O718">
        <f>-(N718/M718-1)</f>
        <v>-0.674427240846017</v>
      </c>
      <c r="P718" s="5">
        <f>LN(E718)</f>
        <v>5.35749623788837</v>
      </c>
      <c r="Q718" s="5">
        <f>LN(C718)</f>
        <v>3.31890213893533</v>
      </c>
    </row>
    <row r="719" spans="1:244">
      <c r="A719">
        <v>2009.03</v>
      </c>
      <c r="B719">
        <v>757.13</v>
      </c>
      <c r="C719">
        <v>27.25</v>
      </c>
      <c r="D719">
        <v>6.86</v>
      </c>
      <c r="E719">
        <v>212.709</v>
      </c>
      <c r="F719">
        <v>2.82</v>
      </c>
      <c r="G719" s="5">
        <f>B719*$E$733/E719</f>
        <v>780.985526846537</v>
      </c>
      <c r="H719" s="5">
        <f>C719*$E$733/E719</f>
        <v>28.1085884941399</v>
      </c>
      <c r="I719" s="5">
        <f>D719*$E$733/E719</f>
        <v>7.07614374568072</v>
      </c>
      <c r="J719">
        <f>J718+1/12</f>
        <v>2009.16666666661</v>
      </c>
      <c r="K719" s="5">
        <f>LN(B719+C719)</f>
        <v>6.66489359680182</v>
      </c>
      <c r="L719">
        <f>$L$6+J719*$L$7</f>
        <v>7.24613466330771</v>
      </c>
      <c r="M719" s="5">
        <f>SUM(B719:C719)</f>
        <v>784.38</v>
      </c>
      <c r="N719">
        <f>EXP(L719)</f>
        <v>1402.6725544541</v>
      </c>
      <c r="O719">
        <f>-(N719/M719-1)</f>
        <v>-0.788256399263242</v>
      </c>
      <c r="P719" s="5">
        <f>LN(E719)</f>
        <v>5.35992503442808</v>
      </c>
      <c r="Q719" s="5">
        <f>LN(C719)</f>
        <v>3.30505352110925</v>
      </c>
    </row>
    <row r="720" spans="1:244">
      <c r="A720">
        <v>2009.04</v>
      </c>
      <c r="B720">
        <v>848.15</v>
      </c>
      <c r="C720" s="5">
        <f>C719*2/3+C722/3</f>
        <v>26.6966666666667</v>
      </c>
      <c r="D720" s="5">
        <f>D719*2/3+D722/3</f>
        <v>7.07666666666667</v>
      </c>
      <c r="E720">
        <v>213.24</v>
      </c>
      <c r="F720">
        <v>2.93</v>
      </c>
      <c r="G720" s="5">
        <f>B720*$E$733/E720</f>
        <v>872.694802335397</v>
      </c>
      <c r="H720" s="5">
        <f>C720*$E$733/E720</f>
        <v>27.4692474676421</v>
      </c>
      <c r="I720" s="5">
        <f>D720*$E$733/E720</f>
        <v>7.28145990433314</v>
      </c>
      <c r="J720">
        <f>J719+1/12</f>
        <v>2009.24999999995</v>
      </c>
      <c r="K720" s="5">
        <f>LN(B720+C720)</f>
        <v>6.77404863290639</v>
      </c>
      <c r="L720">
        <f>$L$6+J720*$L$7</f>
        <v>7.25193260476365</v>
      </c>
      <c r="M720" s="5">
        <f>SUM(B720:C720)</f>
        <v>874.846666666667</v>
      </c>
      <c r="N720">
        <f>EXP(L720)</f>
        <v>1410.82878964534</v>
      </c>
      <c r="O720">
        <f>-(N720/M720-1)</f>
        <v>-0.612658358773738</v>
      </c>
      <c r="P720" s="5">
        <f>LN(E720)</f>
        <v>5.36241829195456</v>
      </c>
      <c r="Q720" s="5">
        <f>LN(C720)</f>
        <v>3.28453871366748</v>
      </c>
    </row>
    <row r="721" spans="1:244">
      <c r="A721">
        <v>2009.05</v>
      </c>
      <c r="B721">
        <v>902.41</v>
      </c>
      <c r="C721" s="5">
        <f>C719/3+C722*2/3</f>
        <v>26.1433333333333</v>
      </c>
      <c r="D721" s="5">
        <f>D719/3+D722*2/3</f>
        <v>7.29333333333333</v>
      </c>
      <c r="E721">
        <v>213.856</v>
      </c>
      <c r="F721">
        <v>3.29</v>
      </c>
      <c r="G721" s="5">
        <f>B721*$E$733/E721</f>
        <v>925.850481211656</v>
      </c>
      <c r="H721" s="5">
        <f>C721*$E$733/E721</f>
        <v>26.8224174678288</v>
      </c>
      <c r="I721" s="5">
        <f>D721*$E$733/E721</f>
        <v>7.48278074966332</v>
      </c>
      <c r="J721">
        <f>J720+1/12</f>
        <v>2009.33333333328</v>
      </c>
      <c r="K721" s="5">
        <f>LN(B721+C721)</f>
        <v>6.83362781945905</v>
      </c>
      <c r="L721">
        <f>$L$6+J721*$L$7</f>
        <v>7.25773054621962</v>
      </c>
      <c r="M721" s="5">
        <f>SUM(B721:C721)</f>
        <v>928.553333333333</v>
      </c>
      <c r="N721">
        <f>EXP(L721)</f>
        <v>1419.03245156661</v>
      </c>
      <c r="O721">
        <f>-(N721/M721-1)</f>
        <v>-0.528218574664467</v>
      </c>
      <c r="P721" s="5">
        <f>LN(E721)</f>
        <v>5.36530289132866</v>
      </c>
      <c r="Q721" s="5">
        <f>LN(C721)</f>
        <v>3.26359421855647</v>
      </c>
    </row>
    <row r="722" spans="1:244">
      <c r="A722">
        <v>2009.06</v>
      </c>
      <c r="B722">
        <v>926.12</v>
      </c>
      <c r="C722">
        <v>25.59</v>
      </c>
      <c r="D722">
        <v>7.51</v>
      </c>
      <c r="E722">
        <v>215.693</v>
      </c>
      <c r="F722">
        <v>3.72</v>
      </c>
      <c r="G722" s="5">
        <f>B722*$E$733/E722</f>
        <v>942.08395877474</v>
      </c>
      <c r="H722" s="5">
        <f>C722*$E$733/E722</f>
        <v>26.0311066654922</v>
      </c>
      <c r="I722" s="5">
        <f>D722*$E$733/E722</f>
        <v>7.63945334340938</v>
      </c>
      <c r="J722">
        <f>J721+1/12</f>
        <v>2009.41666666661</v>
      </c>
      <c r="K722" s="5">
        <f>LN(B722+C722)</f>
        <v>6.85826036653597</v>
      </c>
      <c r="L722">
        <f>$L$6+J722*$L$7</f>
        <v>7.26352848767556</v>
      </c>
      <c r="M722" s="5">
        <f>SUM(B722:C722)</f>
        <v>951.71</v>
      </c>
      <c r="N722">
        <f>EXP(L722)</f>
        <v>1427.28381599391</v>
      </c>
      <c r="O722">
        <f>-(N722/M722-1)</f>
        <v>-0.49970454864813</v>
      </c>
      <c r="P722" s="5">
        <f>LN(E722)</f>
        <v>5.37385610038822</v>
      </c>
      <c r="Q722" s="5">
        <f>LN(C722)</f>
        <v>3.2422016501717</v>
      </c>
    </row>
    <row r="723" spans="1:244">
      <c r="A723">
        <v>2009.07</v>
      </c>
      <c r="B723">
        <v>935.82</v>
      </c>
      <c r="C723" s="5">
        <f>C722*2/3+C725/3</f>
        <v>25.0266666666667</v>
      </c>
      <c r="D723" s="5">
        <f>D722*2/3+D725/3</f>
        <v>9.18666666666667</v>
      </c>
      <c r="E723">
        <v>215.351</v>
      </c>
      <c r="F723">
        <v>3.56</v>
      </c>
      <c r="G723" s="5">
        <f>B723*$E$733/E723</f>
        <v>953.462960562059</v>
      </c>
      <c r="H723" s="5">
        <f>C723*$E$733/E723</f>
        <v>25.4984929719388</v>
      </c>
      <c r="I723" s="5">
        <f>D723*$E$733/E723</f>
        <v>9.35986236423327</v>
      </c>
      <c r="J723">
        <f>J722+1/12</f>
        <v>2009.49999999995</v>
      </c>
      <c r="K723" s="5">
        <f>LN(B723+C723)</f>
        <v>6.86781484022184</v>
      </c>
      <c r="L723">
        <f>$L$6+J723*$L$7</f>
        <v>7.26932642913152</v>
      </c>
      <c r="M723" s="5">
        <f>SUM(B723:C723)</f>
        <v>960.846666666667</v>
      </c>
      <c r="N723">
        <f>EXP(L723)</f>
        <v>1435.58316030701</v>
      </c>
      <c r="O723">
        <f>-(N723/M723-1)</f>
        <v>-0.49408142850439</v>
      </c>
      <c r="P723" s="5">
        <f>LN(E723)</f>
        <v>5.37226925509277</v>
      </c>
      <c r="Q723" s="5">
        <f>LN(C723)</f>
        <v>3.2199419230502</v>
      </c>
    </row>
    <row r="724" spans="1:244">
      <c r="A724">
        <v>2009.08</v>
      </c>
      <c r="B724">
        <v>1009.73</v>
      </c>
      <c r="C724" s="5">
        <f>C722/3+C725*2/3</f>
        <v>24.4633333333333</v>
      </c>
      <c r="D724" s="5">
        <f>D722/3+D725*2/3</f>
        <v>10.8633333333333</v>
      </c>
      <c r="E724">
        <v>215.834</v>
      </c>
      <c r="F724">
        <v>3.59</v>
      </c>
      <c r="G724" s="5">
        <f>B724*$E$733/E724</f>
        <v>1026.46417631142</v>
      </c>
      <c r="H724" s="5">
        <f>C724*$E$733/E724</f>
        <v>24.8687622432054</v>
      </c>
      <c r="I724" s="5">
        <f>D724*$E$733/E724</f>
        <v>11.0433705069637</v>
      </c>
      <c r="J724">
        <f>J723+1/12</f>
        <v>2009.58333333328</v>
      </c>
      <c r="K724" s="5">
        <f>LN(B724+C724)</f>
        <v>6.94137701373494</v>
      </c>
      <c r="L724">
        <f>$L$6+J724*$L$7</f>
        <v>7.27512437058749</v>
      </c>
      <c r="M724" s="5">
        <f>SUM(B724:C724)</f>
        <v>1034.19333333333</v>
      </c>
      <c r="N724">
        <f>EXP(L724)</f>
        <v>1443.93076349845</v>
      </c>
      <c r="O724">
        <f>-(N724/M724-1)</f>
        <v>-0.396190361085085</v>
      </c>
      <c r="P724" s="5">
        <f>LN(E724)</f>
        <v>5.3745095937039</v>
      </c>
      <c r="Q724" s="5">
        <f>LN(C724)</f>
        <v>3.19717539788886</v>
      </c>
    </row>
    <row r="725" spans="1:244">
      <c r="A725">
        <v>2009.09</v>
      </c>
      <c r="B725">
        <v>1044.55</v>
      </c>
      <c r="C725">
        <v>23.9</v>
      </c>
      <c r="D725">
        <v>12.54</v>
      </c>
      <c r="E725">
        <v>215.969</v>
      </c>
      <c r="F725">
        <v>3.4</v>
      </c>
      <c r="G725" s="5">
        <f>B725*$E$733/E725</f>
        <v>1061.19748690784</v>
      </c>
      <c r="H725" s="5">
        <f>C725*$E$733/E725</f>
        <v>24.2809055929323</v>
      </c>
      <c r="I725" s="5">
        <f>D725*$E$733/E725</f>
        <v>12.7398559052457</v>
      </c>
      <c r="J725">
        <f>J724+1/12</f>
        <v>2009.66666666661</v>
      </c>
      <c r="K725" s="5">
        <f>LN(B725+C725)</f>
        <v>6.97396427909247</v>
      </c>
      <c r="L725">
        <f>$L$6+J725*$L$7</f>
        <v>7.28092231204343</v>
      </c>
      <c r="M725" s="5">
        <f>SUM(B725:C725)</f>
        <v>1068.45</v>
      </c>
      <c r="N725">
        <f>EXP(L725)</f>
        <v>1452.32690618305</v>
      </c>
      <c r="O725">
        <f>-(N725/M725-1)</f>
        <v>-0.359283921739949</v>
      </c>
      <c r="P725" s="5">
        <f>LN(E725)</f>
        <v>5.37513487886588</v>
      </c>
      <c r="Q725" s="5">
        <f>LN(C725)</f>
        <v>3.17387845893747</v>
      </c>
    </row>
    <row r="726" spans="1:244">
      <c r="A726">
        <v>2009.1</v>
      </c>
      <c r="B726">
        <v>1067.66</v>
      </c>
      <c r="C726" s="5">
        <f>C725*2/3+C728/3</f>
        <v>23.4033333333333</v>
      </c>
      <c r="D726" s="5">
        <f>D725*2/3+D728/3</f>
        <v>25.41</v>
      </c>
      <c r="E726">
        <v>216.177</v>
      </c>
      <c r="F726">
        <v>3.39</v>
      </c>
      <c r="G726" s="5">
        <f>B726*$E$733/E726</f>
        <v>1083.63215448452</v>
      </c>
      <c r="H726" s="5">
        <f>C726*$E$733/E726</f>
        <v>23.7534463425804</v>
      </c>
      <c r="I726" s="5">
        <f>D726*$E$733/E726</f>
        <v>25.7901326690628</v>
      </c>
      <c r="J726">
        <f>J725+1/12</f>
        <v>2009.74999999995</v>
      </c>
      <c r="K726" s="5">
        <f>LN(B726+C726)</f>
        <v>6.99490803486619</v>
      </c>
      <c r="L726">
        <f>$L$6+J726*$L$7</f>
        <v>7.2867202534994</v>
      </c>
      <c r="M726" s="5">
        <f>SUM(B726:C726)</f>
        <v>1091.06333333333</v>
      </c>
      <c r="N726">
        <f>EXP(L726)</f>
        <v>1460.77187060745</v>
      </c>
      <c r="O726">
        <f>-(N726/M726-1)</f>
        <v>-0.338851582652507</v>
      </c>
      <c r="P726" s="5">
        <f>LN(E726)</f>
        <v>5.37609751656731</v>
      </c>
      <c r="Q726" s="5">
        <f>LN(C726)</f>
        <v>3.15287846236105</v>
      </c>
    </row>
    <row r="727" spans="1:244">
      <c r="A727">
        <v>2009.11</v>
      </c>
      <c r="B727">
        <v>1088.07</v>
      </c>
      <c r="C727" s="5">
        <f>C725/3+C728*2/3</f>
        <v>22.9066666666667</v>
      </c>
      <c r="D727" s="5">
        <f>D725/3+D728*2/3</f>
        <v>38.28</v>
      </c>
      <c r="E727">
        <v>216.33</v>
      </c>
      <c r="F727">
        <v>3.4</v>
      </c>
      <c r="G727" s="5">
        <f>B727*$E$733/E727</f>
        <v>1103.56643447511</v>
      </c>
      <c r="H727" s="5">
        <f>C727*$E$733/E727</f>
        <v>23.2329063930107</v>
      </c>
      <c r="I727" s="5">
        <f>D727*$E$733/E727</f>
        <v>38.8251887394259</v>
      </c>
      <c r="J727">
        <f>J726+1/12</f>
        <v>2009.83333333328</v>
      </c>
      <c r="K727" s="5">
        <f>LN(B727+C727)</f>
        <v>7.01299478731887</v>
      </c>
      <c r="L727">
        <f>$L$6+J727*$L$7</f>
        <v>7.29251819495536</v>
      </c>
      <c r="M727" s="5">
        <f>SUM(B727:C727)</f>
        <v>1110.97666666667</v>
      </c>
      <c r="N727">
        <f>EXP(L727)</f>
        <v>1469.2659406594</v>
      </c>
      <c r="O727">
        <f>-(N727/M727-1)</f>
        <v>-0.322499369017114</v>
      </c>
      <c r="P727" s="5">
        <f>LN(E727)</f>
        <v>5.37680501959678</v>
      </c>
      <c r="Q727" s="5">
        <f>LN(C727)</f>
        <v>3.13142798900789</v>
      </c>
    </row>
    <row r="728" spans="1:244">
      <c r="A728">
        <v>2009.12</v>
      </c>
      <c r="B728">
        <v>1110.38</v>
      </c>
      <c r="C728">
        <v>22.41</v>
      </c>
      <c r="D728">
        <v>51.15</v>
      </c>
      <c r="E728">
        <v>215.949</v>
      </c>
      <c r="F728">
        <v>3.59</v>
      </c>
      <c r="G728" s="5">
        <f>B728*$E$733/E728</f>
        <v>1128.18112693275</v>
      </c>
      <c r="H728" s="5">
        <f>C728*$E$733/E728</f>
        <v>22.7692673270078</v>
      </c>
      <c r="I728" s="5">
        <f>D728*$E$733/E728</f>
        <v>51.9700144478557</v>
      </c>
      <c r="J728">
        <f>J727+1/12</f>
        <v>2009.91666666661</v>
      </c>
      <c r="K728" s="5">
        <f>LN(B728+C728)</f>
        <v>7.03243889521688</v>
      </c>
      <c r="L728">
        <f>$L$6+J728*$L$7</f>
        <v>7.2983161364113</v>
      </c>
      <c r="M728" s="5">
        <f>SUM(B728:C728)</f>
        <v>1132.79</v>
      </c>
      <c r="N728">
        <f>EXP(L728)</f>
        <v>1477.80940187738</v>
      </c>
      <c r="O728">
        <f>-(N728/M728-1)</f>
        <v>-0.30457490080013</v>
      </c>
      <c r="P728" s="5">
        <f>LN(E728)</f>
        <v>5.37504226869444</v>
      </c>
      <c r="Q728" s="5">
        <f>LN(C728)</f>
        <v>3.10950728781284</v>
      </c>
    </row>
    <row r="729" spans="1:244">
      <c r="A729">
        <v>2010.01</v>
      </c>
      <c r="B729">
        <v>1123.58</v>
      </c>
      <c r="C729" s="5">
        <f>C728*2/3+C731/3</f>
        <v>22.2433333333333</v>
      </c>
      <c r="D729" s="5"/>
      <c r="E729">
        <v>216.687</v>
      </c>
      <c r="F729" s="5">
        <v>3.73</v>
      </c>
      <c r="G729" s="5">
        <f>B729*$E$733/E729</f>
        <v>1137.70466793116</v>
      </c>
      <c r="H729" s="5">
        <f>C729*$E$733/E729</f>
        <v>22.5229571224854</v>
      </c>
      <c r="I729" s="5"/>
      <c r="J729">
        <f>J728+1/12</f>
        <v>2009.99999999995</v>
      </c>
      <c r="K729" s="5">
        <f>LN(B729+C729)</f>
        <v>7.04387872599591</v>
      </c>
      <c r="L729">
        <f>$L$6+J729*$L$7</f>
        <v>7.30411407786727</v>
      </c>
      <c r="M729" s="5">
        <f>SUM(B729:C729)</f>
        <v>1145.82333333333</v>
      </c>
      <c r="N729">
        <f>EXP(L729)</f>
        <v>1486.40254146033</v>
      </c>
      <c r="O729">
        <f>-(N729/M729-1)</f>
        <v>-0.297235357510317</v>
      </c>
      <c r="P729" s="5">
        <f>LN(E729)</f>
        <v>5.37845391597214</v>
      </c>
      <c r="Q729" s="5">
        <f>LN(C729)</f>
        <v>3.10204233824741</v>
      </c>
    </row>
    <row r="730" spans="1:244">
      <c r="A730">
        <v>2010.02</v>
      </c>
      <c r="B730">
        <v>1089.16</v>
      </c>
      <c r="C730" s="5">
        <f>C728/3+C731*2/3</f>
        <v>22.0766666666667</v>
      </c>
      <c r="D730" s="5"/>
      <c r="E730">
        <v>216.741</v>
      </c>
      <c r="G730" s="5">
        <f>B730*$E$733/E730</f>
        <v>1102.57719933008</v>
      </c>
      <c r="H730" s="5">
        <f>C730*$E$733/E730</f>
        <v>22.3486258252938</v>
      </c>
      <c r="I730" s="5"/>
      <c r="J730">
        <f>J729+1/12</f>
        <v>2010.08333333328</v>
      </c>
      <c r="K730" s="5">
        <f>LN(B730+C730)</f>
        <v>7.01322878825594</v>
      </c>
      <c r="L730">
        <f>$L$6+J730*$L$7</f>
        <v>7.30991201932321</v>
      </c>
      <c r="M730" s="5">
        <f>SUM(B730:C730)</f>
        <v>1111.23666666667</v>
      </c>
      <c r="N730">
        <f>EXP(L730)</f>
        <v>1495.04564827704</v>
      </c>
      <c r="O730">
        <f>-(N730/M730-1)</f>
        <v>-0.345389054486175</v>
      </c>
      <c r="P730" s="5">
        <f>LN(E730)</f>
        <v>5.37870309230722</v>
      </c>
      <c r="Q730" s="5">
        <f>LN(C730)</f>
        <v>3.09452124382878</v>
      </c>
    </row>
    <row r="731" spans="1:244">
      <c r="A731">
        <v>2010.03</v>
      </c>
      <c r="B731">
        <v>1152.05</v>
      </c>
      <c r="C731">
        <v>21.91</v>
      </c>
      <c r="E731">
        <v>217.631</v>
      </c>
      <c r="G731" s="5">
        <f>B731*$E$733/E731</f>
        <v>1161.4725960456</v>
      </c>
      <c r="H731" s="5">
        <f>C731*$E$733/E731</f>
        <v>22.0892014924344</v>
      </c>
      <c r="I731" s="5"/>
      <c r="J731">
        <f>J730+1/12</f>
        <v>2010.16666666661</v>
      </c>
      <c r="K731" s="5">
        <f>LN(B731+C731)</f>
        <v>7.06813792825734</v>
      </c>
      <c r="L731">
        <f>$L$6+J731*$L$7</f>
        <v>7.31570996077917</v>
      </c>
      <c r="M731" s="5">
        <f>SUM(B731:C731)</f>
        <v>1173.96</v>
      </c>
      <c r="N731">
        <f>EXP(L731)</f>
        <v>1503.73901287615</v>
      </c>
      <c r="O731">
        <f>-(N731/M731-1)</f>
        <v>-0.280911626355374</v>
      </c>
      <c r="P731" s="5">
        <f>LN(E731)</f>
        <v>5.38280096807016</v>
      </c>
      <c r="Q731" s="5">
        <f>LN(C731)</f>
        <v>3.08694315360738</v>
      </c>
    </row>
    <row r="732" spans="1:244">
      <c r="A732">
        <v>2010.04</v>
      </c>
      <c r="B732">
        <v>1197.32</v>
      </c>
      <c r="E732">
        <f>2*E731-E730</f>
        <v>218.521</v>
      </c>
      <c r="G732" s="5">
        <f>B732*$E$733/E732</f>
        <v>1202.19648692803</v>
      </c>
      <c r="H732" s="5"/>
      <c r="I732" s="5"/>
      <c r="J732">
        <f>J731+1/12</f>
        <v>2010.24999999995</v>
      </c>
      <c r="K732" s="5">
        <f>LN(B732+C732)</f>
        <v>7.08784100483452</v>
      </c>
      <c r="L732">
        <f>$L$6+J732*$L$7</f>
        <v>7.32150790223514</v>
      </c>
      <c r="M732" s="5">
        <f>SUM(B732:C732)</f>
        <v>1197.32</v>
      </c>
      <c r="N732">
        <f>EXP(L732)</f>
        <v>1512.4829274957</v>
      </c>
      <c r="O732">
        <f>-(N732/M732-1)</f>
        <v>-0.263223639040271</v>
      </c>
      <c r="P732" s="5">
        <f>LN(E732)</f>
        <v>5.38688211975721</v>
      </c>
      <c r="Q732" s="5" t="e">
        <f>LN(C732)</f>
        <v>#NUM!</v>
      </c>
    </row>
    <row r="733" spans="1:244">
      <c r="A733">
        <v>2010.05</v>
      </c>
      <c r="B733">
        <v>1194.72</v>
      </c>
      <c r="E733">
        <f>2*E732-E731</f>
        <v>219.411</v>
      </c>
      <c r="G733" s="5">
        <f>B733*$E$733/E733</f>
        <v>1194.72</v>
      </c>
      <c r="H733" s="5"/>
      <c r="I733" s="5"/>
      <c r="J733">
        <f>J732+1/12</f>
        <v>2010.33333333328</v>
      </c>
      <c r="K733" s="5">
        <f>LN(B733+C733)</f>
        <v>7.08566712728739</v>
      </c>
      <c r="L733">
        <f>$L$6+J733*$L$7</f>
        <v>7.32730584369108</v>
      </c>
      <c r="M733" s="5">
        <f>SUM(B733:C733)</f>
        <v>1194.72</v>
      </c>
      <c r="N733">
        <f>EXP(L733)</f>
        <v>1521.27768607297</v>
      </c>
      <c r="O733">
        <f>-(N733/M733-1)</f>
        <v>-0.273334074990768</v>
      </c>
      <c r="P733" s="5">
        <f>LN(E733)</f>
        <v>5.39094668332088</v>
      </c>
      <c r="Q733" s="5" t="e">
        <f>LN(C733)</f>
        <v>#NUM!</v>
      </c>
    </row>
    <row r="734" spans="1:244">
      <c r="B734" t="str">
        <v>May 2010 is May 2 only</v>
      </c>
      <c r="E734" t="str">
        <v>April, May 2010 CPI estimated</v>
      </c>
      <c r="G734" s="5"/>
      <c r="H734" s="5"/>
      <c r="I734" s="5"/>
    </row>
    <row r="735" spans="1:244">
      <c r="G735" s="5"/>
      <c r="H735" s="5"/>
      <c r="I735" s="5"/>
    </row>
    <row r="736" spans="1:244">
      <c r="G736" s="5"/>
      <c r="H736" s="5"/>
      <c r="I736" s="5"/>
    </row>
    <row r="737" spans="1:244">
      <c r="G737" s="5"/>
      <c r="H737" s="5"/>
      <c r="I737" s="5"/>
    </row>
    <row r="738" spans="1:244">
      <c r="G738" s="5"/>
      <c r="H738" s="5"/>
      <c r="I738" s="5"/>
    </row>
    <row r="739" spans="1:244">
      <c r="G739" s="5"/>
      <c r="H739" s="5"/>
      <c r="I739" s="5"/>
    </row>
    <row r="740" spans="1:244">
      <c r="G740" s="5"/>
      <c r="H740" s="5"/>
      <c r="I740" s="5"/>
    </row>
    <row r="741" spans="1:244">
      <c r="G741" s="5"/>
      <c r="H741" s="5"/>
      <c r="I741" s="5"/>
    </row>
    <row r="742" spans="1:244">
      <c r="G742" s="5"/>
      <c r="H742" s="5"/>
      <c r="I742" s="5"/>
    </row>
    <row r="743" spans="1:244">
      <c r="G743" s="5"/>
      <c r="H743" s="5"/>
      <c r="I743" s="5"/>
    </row>
    <row r="744" spans="1:244">
      <c r="G744" s="5"/>
      <c r="H744" s="5"/>
      <c r="I744" s="5"/>
    </row>
    <row r="745" spans="1:244">
      <c r="G745" s="5"/>
      <c r="H745" s="5"/>
      <c r="I745" s="5"/>
    </row>
    <row r="746" spans="1:244">
      <c r="G746" s="5"/>
      <c r="H746" s="5"/>
      <c r="I746" s="5"/>
    </row>
    <row r="747" spans="1:244">
      <c r="G747" s="5"/>
      <c r="H747" s="5"/>
      <c r="I747" s="5"/>
    </row>
    <row r="748" spans="1:244">
      <c r="G748" s="5"/>
      <c r="H748" s="5"/>
      <c r="I748" s="5"/>
    </row>
    <row r="749" spans="1:244">
      <c r="G749" s="5"/>
      <c r="H749" s="5"/>
      <c r="I749" s="5"/>
    </row>
    <row r="750" spans="1:244">
      <c r="G750" s="5"/>
      <c r="H750" s="5"/>
      <c r="I750" s="5"/>
    </row>
    <row r="751" spans="1:244">
      <c r="G751" s="5"/>
      <c r="H751" s="5"/>
      <c r="I751" s="5"/>
    </row>
    <row r="752" spans="1:244">
      <c r="G752" s="5"/>
      <c r="H752" s="5"/>
      <c r="I752" s="5"/>
    </row>
    <row r="753" spans="1:244">
      <c r="G753" s="5"/>
      <c r="H753" s="5"/>
      <c r="I753" s="5"/>
    </row>
    <row r="754" spans="1:244">
      <c r="G754" s="5"/>
      <c r="H754" s="5"/>
      <c r="I754" s="5"/>
    </row>
    <row r="755" spans="1:244">
      <c r="G755" s="5"/>
      <c r="H755" s="5"/>
      <c r="I755" s="5"/>
    </row>
    <row r="756" spans="1:244">
      <c r="G756" s="5"/>
      <c r="H756" s="5"/>
      <c r="I756" s="5"/>
    </row>
    <row r="757" spans="1:244">
      <c r="G757" s="5"/>
      <c r="H757" s="5"/>
      <c r="I757" s="5"/>
    </row>
    <row r="758" spans="1:244">
      <c r="G758" s="5"/>
      <c r="H758" s="5"/>
      <c r="I758" s="5"/>
    </row>
    <row r="759" spans="1:244">
      <c r="G759" s="5"/>
      <c r="H759" s="5"/>
      <c r="I759" s="5"/>
    </row>
    <row r="760" spans="1:244">
      <c r="G760" s="5"/>
      <c r="H760" s="5"/>
      <c r="I760" s="5"/>
    </row>
    <row r="761" spans="1:244">
      <c r="G761" s="5"/>
      <c r="H761" s="5"/>
      <c r="I761" s="5"/>
    </row>
    <row r="762" spans="1:244">
      <c r="G762" s="5"/>
      <c r="H762" s="5"/>
      <c r="I762" s="5"/>
    </row>
    <row r="763" spans="1:244">
      <c r="G763" s="5"/>
      <c r="H763" s="5"/>
      <c r="I763" s="5"/>
    </row>
    <row r="764" spans="1:244">
      <c r="G764" s="5"/>
      <c r="H764" s="5"/>
      <c r="I764" s="5"/>
    </row>
    <row r="765" spans="1:244">
      <c r="G765" s="5"/>
      <c r="H765" s="5"/>
      <c r="I765" s="5"/>
    </row>
    <row r="766" spans="1:244">
      <c r="G766" s="5"/>
      <c r="H766" s="5"/>
      <c r="I766" s="5"/>
    </row>
    <row r="767" spans="1:244">
      <c r="G767" s="5"/>
      <c r="H767" s="5"/>
      <c r="I767" s="5"/>
    </row>
    <row r="768" spans="1:244">
      <c r="G768" s="5"/>
      <c r="H768" s="5"/>
      <c r="I768" s="5"/>
    </row>
    <row r="769" spans="1:244">
      <c r="G769" s="5"/>
      <c r="H769" s="5"/>
      <c r="I769" s="5"/>
    </row>
    <row r="770" spans="1:244">
      <c r="G770" s="5"/>
      <c r="H770" s="5"/>
      <c r="I770" s="5"/>
    </row>
    <row r="771" spans="1:244">
      <c r="G771" s="5"/>
      <c r="H771" s="5"/>
      <c r="I771" s="5"/>
    </row>
    <row r="772" spans="1:244">
      <c r="G772" s="5"/>
      <c r="H772" s="5"/>
      <c r="I772" s="5"/>
    </row>
    <row r="773" spans="1:244">
      <c r="G773" s="5"/>
      <c r="H773" s="5"/>
      <c r="I773" s="5"/>
    </row>
    <row r="774" spans="1:244">
      <c r="G774" s="5"/>
      <c r="H774" s="5"/>
      <c r="I774" s="5"/>
    </row>
    <row r="775" spans="1:244">
      <c r="G775" s="5"/>
      <c r="H775" s="5"/>
      <c r="I775" s="5"/>
    </row>
    <row r="776" spans="1:244">
      <c r="G776" s="5"/>
      <c r="H776" s="5"/>
      <c r="I776" s="5"/>
    </row>
    <row r="777" spans="1:244">
      <c r="G777" s="5"/>
      <c r="H777" s="5"/>
      <c r="I777" s="5"/>
    </row>
    <row r="778" spans="1:244">
      <c r="G778" s="5"/>
      <c r="H778" s="5"/>
      <c r="I778" s="5"/>
    </row>
    <row r="779" spans="1:244">
      <c r="G779" s="5"/>
      <c r="H779" s="5"/>
      <c r="I779" s="5"/>
    </row>
    <row r="780" spans="1:244">
      <c r="G780" s="5"/>
      <c r="H780" s="5"/>
      <c r="I780" s="5"/>
    </row>
    <row r="781" spans="1:244">
      <c r="G781" s="5"/>
      <c r="H781" s="5"/>
      <c r="I781" s="5"/>
    </row>
    <row r="782" spans="1:244">
      <c r="G782" s="5"/>
      <c r="H782" s="5"/>
      <c r="I782" s="5"/>
    </row>
    <row r="783" spans="1:244">
      <c r="G783" s="5"/>
      <c r="H783" s="5"/>
      <c r="I783" s="5"/>
    </row>
    <row r="784" spans="1:244">
      <c r="G784" s="5"/>
      <c r="H784" s="5"/>
      <c r="I784" s="5"/>
    </row>
    <row r="785" spans="1:244">
      <c r="G785" s="5"/>
      <c r="H785" s="5"/>
      <c r="I785" s="5"/>
    </row>
    <row r="786" spans="1:244">
      <c r="G786" s="5"/>
      <c r="H786" s="5"/>
      <c r="I786" s="5"/>
    </row>
    <row r="787" spans="1:244">
      <c r="G787" s="5"/>
      <c r="H787" s="5"/>
      <c r="I787" s="5"/>
    </row>
    <row r="788" spans="1:244">
      <c r="G788" s="5"/>
      <c r="H788" s="5"/>
      <c r="I788" s="5"/>
    </row>
    <row r="789" spans="1:244">
      <c r="G789" s="5"/>
      <c r="H789" s="5"/>
      <c r="I789" s="5"/>
    </row>
    <row r="790" spans="1:244">
      <c r="G790" s="5"/>
      <c r="H790" s="5"/>
      <c r="I790" s="5"/>
    </row>
    <row r="791" spans="1:244">
      <c r="G791" s="5"/>
      <c r="H791" s="5"/>
      <c r="I791" s="5"/>
    </row>
    <row r="792" spans="1:244">
      <c r="G792" s="5"/>
      <c r="H792" s="5"/>
      <c r="I792" s="5"/>
    </row>
    <row r="793" spans="1:244">
      <c r="G793" s="5"/>
      <c r="H793" s="5"/>
      <c r="I793" s="5"/>
    </row>
    <row r="794" spans="1:244">
      <c r="G794" s="5"/>
      <c r="H794" s="5"/>
      <c r="I794" s="5"/>
    </row>
    <row r="795" spans="1:244">
      <c r="G795" s="5"/>
      <c r="H795" s="5"/>
      <c r="I795" s="5"/>
    </row>
    <row r="796" spans="1:244">
      <c r="G796" s="5"/>
      <c r="H796" s="5"/>
      <c r="I796" s="5"/>
    </row>
    <row r="797" spans="1:244">
      <c r="G797" s="5"/>
      <c r="H797" s="5"/>
      <c r="I797" s="5"/>
    </row>
    <row r="798" spans="1:244">
      <c r="G798" s="5"/>
      <c r="H798" s="5"/>
      <c r="I798" s="5"/>
    </row>
    <row r="799" spans="1:244">
      <c r="G799" s="5"/>
      <c r="H799" s="5"/>
      <c r="I799" s="5"/>
    </row>
    <row r="800" spans="1:244">
      <c r="G800" s="5"/>
      <c r="H800" s="5"/>
      <c r="I800" s="5"/>
    </row>
    <row r="801" spans="1:244">
      <c r="G801" s="5"/>
      <c r="H801" s="5"/>
      <c r="I801" s="5"/>
    </row>
    <row r="802" spans="1:244">
      <c r="G802" s="5"/>
      <c r="H802" s="5"/>
      <c r="I802" s="5"/>
    </row>
    <row r="803" spans="1:244">
      <c r="G803" s="5"/>
      <c r="H803" s="5"/>
      <c r="I803" s="5"/>
    </row>
    <row r="804" spans="1:244">
      <c r="G804" s="5"/>
      <c r="H804" s="5"/>
      <c r="I804" s="5"/>
    </row>
    <row r="805" spans="1:244">
      <c r="G805" s="5"/>
      <c r="H805" s="5"/>
      <c r="I805" s="5"/>
    </row>
    <row r="806" spans="1:244">
      <c r="G806" s="5"/>
      <c r="H806" s="5"/>
      <c r="I806" s="5"/>
    </row>
    <row r="807" spans="1:244">
      <c r="G807" s="5"/>
      <c r="H807" s="5"/>
      <c r="I807" s="5"/>
    </row>
    <row r="808" spans="1:244">
      <c r="G808" s="5"/>
      <c r="H808" s="5"/>
      <c r="I808" s="5"/>
    </row>
    <row r="809" spans="1:244">
      <c r="G809" s="5"/>
      <c r="H809" s="5"/>
      <c r="I809" s="5"/>
    </row>
    <row r="810" spans="1:244">
      <c r="G810" s="5"/>
      <c r="H810" s="5"/>
      <c r="I810" s="5"/>
    </row>
    <row r="811" spans="1:244">
      <c r="G811" s="5"/>
      <c r="H811" s="5"/>
      <c r="I811" s="5"/>
    </row>
    <row r="812" spans="1:244">
      <c r="G812" s="5"/>
      <c r="H812" s="5"/>
      <c r="I812" s="5"/>
    </row>
    <row r="813" spans="1:244">
      <c r="G813" s="5"/>
      <c r="H813" s="5"/>
      <c r="I813" s="5"/>
    </row>
    <row r="814" spans="1:244">
      <c r="G814" s="5"/>
      <c r="H814" s="5"/>
      <c r="I814" s="5"/>
    </row>
    <row r="815" spans="1:244">
      <c r="G815" s="5"/>
      <c r="H815" s="5"/>
      <c r="I815" s="5"/>
    </row>
    <row r="816" spans="1:244">
      <c r="G816" s="5"/>
      <c r="H816" s="5"/>
      <c r="I816" s="5"/>
    </row>
    <row r="817" spans="1:244">
      <c r="G817" s="5"/>
      <c r="H817" s="5"/>
      <c r="I817" s="5"/>
    </row>
    <row r="818" spans="1:244">
      <c r="G818" s="5"/>
      <c r="H818" s="5"/>
      <c r="I818" s="5"/>
    </row>
    <row r="819" spans="1:244">
      <c r="G819" s="5"/>
      <c r="H819" s="5"/>
      <c r="I819" s="5"/>
    </row>
    <row r="820" spans="1:244">
      <c r="G820" s="5"/>
      <c r="H820" s="5"/>
      <c r="I820" s="5"/>
    </row>
    <row r="821" spans="1:244">
      <c r="G821" s="5"/>
      <c r="H821" s="5"/>
      <c r="I821" s="5"/>
    </row>
    <row r="822" spans="1:244">
      <c r="G822" s="5"/>
      <c r="H822" s="5"/>
      <c r="I822" s="5"/>
    </row>
    <row r="823" spans="1:244">
      <c r="G823" s="5"/>
      <c r="H823" s="5"/>
      <c r="I823" s="5"/>
    </row>
    <row r="824" spans="1:244">
      <c r="G824" s="5"/>
      <c r="H824" s="5"/>
      <c r="I824" s="5"/>
    </row>
    <row r="825" spans="1:244">
      <c r="G825" s="5"/>
      <c r="H825" s="5"/>
      <c r="I825" s="5"/>
    </row>
    <row r="826" spans="1:244">
      <c r="G826" s="5"/>
      <c r="H826" s="5"/>
      <c r="I826" s="5"/>
    </row>
    <row r="827" spans="1:244">
      <c r="G827" s="5"/>
      <c r="H827" s="5"/>
      <c r="I827" s="5"/>
    </row>
    <row r="828" spans="1:244">
      <c r="G828" s="5"/>
      <c r="H828" s="5"/>
      <c r="I828" s="5"/>
    </row>
    <row r="829" spans="1:244">
      <c r="G829" s="5"/>
      <c r="H829" s="5"/>
      <c r="I829" s="5"/>
    </row>
    <row r="830" spans="1:244">
      <c r="G830" s="5"/>
      <c r="H830" s="5"/>
      <c r="I830" s="5"/>
    </row>
    <row r="831" spans="1:244">
      <c r="G831" s="5"/>
      <c r="H831" s="5"/>
      <c r="I831" s="5"/>
    </row>
    <row r="832" spans="1:244">
      <c r="G832" s="5"/>
      <c r="H832" s="5"/>
      <c r="I832" s="5"/>
    </row>
    <row r="833" spans="1:244">
      <c r="G833" s="5"/>
      <c r="H833" s="5"/>
      <c r="I833" s="5"/>
    </row>
    <row r="834" spans="1:244">
      <c r="G834" s="5"/>
      <c r="H834" s="5"/>
      <c r="I834" s="5"/>
    </row>
    <row r="835" spans="1:244">
      <c r="G835" s="5"/>
      <c r="H835" s="5"/>
      <c r="I835" s="5"/>
    </row>
    <row r="836" spans="1:244">
      <c r="G836" s="5"/>
      <c r="H836" s="5"/>
      <c r="I836" s="5"/>
    </row>
    <row r="837" spans="1:244">
      <c r="G837" s="5"/>
      <c r="H837" s="5"/>
      <c r="I837" s="5"/>
    </row>
    <row r="838" spans="1:244">
      <c r="G838" s="5"/>
      <c r="H838" s="5"/>
      <c r="I838" s="5"/>
    </row>
    <row r="839" spans="1:244">
      <c r="G839" s="5"/>
      <c r="H839" s="5"/>
      <c r="I839" s="5"/>
    </row>
    <row r="840" spans="1:244">
      <c r="G840" s="5"/>
      <c r="H840" s="5"/>
      <c r="I840" s="5"/>
    </row>
    <row r="841" spans="1:244">
      <c r="G841" s="5"/>
      <c r="H841" s="5"/>
      <c r="I841" s="5"/>
    </row>
    <row r="842" spans="1:244">
      <c r="G842" s="5"/>
      <c r="H842" s="5"/>
      <c r="I842" s="5"/>
    </row>
    <row r="843" spans="1:244">
      <c r="G843" s="5"/>
      <c r="H843" s="5"/>
      <c r="I843" s="5"/>
    </row>
    <row r="844" spans="1:244">
      <c r="G844" s="5"/>
      <c r="H844" s="5"/>
      <c r="I844" s="5"/>
    </row>
    <row r="845" spans="1:244">
      <c r="G845" s="5"/>
      <c r="H845" s="5"/>
      <c r="I845" s="5"/>
    </row>
    <row r="846" spans="1:244">
      <c r="G846" s="5"/>
      <c r="H846" s="5"/>
      <c r="I846" s="5"/>
    </row>
    <row r="847" spans="1:244">
      <c r="G847" s="5"/>
      <c r="H847" s="5"/>
      <c r="I847" s="5"/>
    </row>
    <row r="848" spans="1:244">
      <c r="G848" s="5"/>
      <c r="H848" s="5"/>
      <c r="I848" s="5"/>
    </row>
    <row r="849" spans="1:244">
      <c r="G849" s="5"/>
      <c r="H849" s="5"/>
      <c r="I849" s="5"/>
    </row>
    <row r="850" spans="1:244">
      <c r="G850" s="5"/>
      <c r="H850" s="5"/>
      <c r="I850" s="5"/>
    </row>
    <row r="851" spans="1:244">
      <c r="G851" s="5"/>
      <c r="H851" s="5"/>
      <c r="I851" s="5"/>
    </row>
    <row r="852" spans="1:244">
      <c r="G852" s="5"/>
      <c r="H852" s="5"/>
      <c r="I852" s="5"/>
    </row>
    <row r="853" spans="1:244">
      <c r="G853" s="5"/>
      <c r="H853" s="5"/>
      <c r="I853" s="5"/>
    </row>
    <row r="854" spans="1:244">
      <c r="G854" s="5"/>
      <c r="H854" s="5"/>
      <c r="I854" s="5"/>
    </row>
    <row r="855" spans="1:244">
      <c r="G855" s="5"/>
      <c r="H855" s="5"/>
      <c r="I855" s="5"/>
    </row>
    <row r="856" spans="1:244">
      <c r="G856" s="5"/>
      <c r="H856" s="5"/>
      <c r="I856" s="5"/>
    </row>
    <row r="857" spans="1:244">
      <c r="G857" s="5"/>
      <c r="H857" s="5"/>
      <c r="I857" s="5"/>
    </row>
    <row r="858" spans="1:244">
      <c r="G858" s="5"/>
      <c r="H858" s="5"/>
      <c r="I858" s="5"/>
    </row>
    <row r="859" spans="1:244">
      <c r="G859" s="5"/>
      <c r="H859" s="5"/>
      <c r="I859" s="5"/>
    </row>
    <row r="860" spans="1:244">
      <c r="G860" s="5"/>
      <c r="H860" s="5"/>
      <c r="I860" s="5"/>
    </row>
    <row r="861" spans="1:244">
      <c r="G861" s="5"/>
      <c r="H861" s="5"/>
      <c r="I861" s="5"/>
    </row>
    <row r="862" spans="1:244">
      <c r="G862" s="5"/>
      <c r="H862" s="5"/>
      <c r="I862" s="5"/>
    </row>
    <row r="863" spans="1:244">
      <c r="G863" s="5"/>
      <c r="H863" s="5"/>
      <c r="I863" s="5"/>
    </row>
    <row r="864" spans="1:244">
      <c r="G864" s="5"/>
      <c r="H864" s="5"/>
      <c r="I864" s="5"/>
    </row>
    <row r="865" spans="1:244">
      <c r="G865" s="5"/>
      <c r="H865" s="5"/>
      <c r="I865" s="5"/>
    </row>
    <row r="866" spans="1:244">
      <c r="G866" s="5"/>
      <c r="H866" s="5"/>
      <c r="I866" s="5"/>
    </row>
    <row r="867" spans="1:244">
      <c r="G867" s="5"/>
      <c r="H867" s="5"/>
      <c r="I867" s="5"/>
    </row>
    <row r="868" spans="1:244">
      <c r="G868" s="5"/>
      <c r="H868" s="5"/>
      <c r="I868" s="5"/>
    </row>
    <row r="869" spans="1:244">
      <c r="G869" s="5"/>
      <c r="H869" s="5"/>
      <c r="I869" s="5"/>
    </row>
    <row r="870" spans="1:244">
      <c r="G870" s="5"/>
      <c r="H870" s="5"/>
      <c r="I870" s="5"/>
    </row>
    <row r="871" spans="1:244">
      <c r="G871" s="5"/>
      <c r="H871" s="5"/>
      <c r="I871" s="5"/>
    </row>
    <row r="872" spans="1:244">
      <c r="G872" s="5"/>
      <c r="H872" s="5"/>
      <c r="I872" s="5"/>
    </row>
    <row r="873" spans="1:244">
      <c r="G873" s="5"/>
      <c r="H873" s="5"/>
      <c r="I873" s="5"/>
    </row>
    <row r="874" spans="1:244">
      <c r="G874" s="5"/>
      <c r="H874" s="5"/>
      <c r="I874" s="5"/>
    </row>
    <row r="875" spans="1:244">
      <c r="G875" s="5"/>
      <c r="H875" s="5"/>
      <c r="I875" s="5"/>
    </row>
    <row r="876" spans="1:244">
      <c r="G876" s="5"/>
      <c r="H876" s="5"/>
      <c r="I876" s="5"/>
    </row>
    <row r="877" spans="1:244">
      <c r="G877" s="5"/>
      <c r="H877" s="5"/>
      <c r="I877" s="5"/>
    </row>
    <row r="878" spans="1:244">
      <c r="G878" s="5"/>
      <c r="H878" s="5"/>
      <c r="I878" s="5"/>
    </row>
    <row r="879" spans="1:244">
      <c r="G879" s="5"/>
      <c r="H879" s="5"/>
      <c r="I879" s="5"/>
    </row>
    <row r="880" spans="1:244">
      <c r="G880" s="5"/>
      <c r="H880" s="5"/>
      <c r="I880" s="5"/>
    </row>
    <row r="881" spans="1:244">
      <c r="G881" s="5"/>
      <c r="H881" s="5"/>
      <c r="I881" s="5"/>
    </row>
    <row r="882" spans="1:244">
      <c r="G882" s="5"/>
      <c r="H882" s="5"/>
      <c r="I882" s="5"/>
    </row>
    <row r="883" spans="1:244">
      <c r="G883" s="5"/>
      <c r="H883" s="5"/>
      <c r="I883" s="5"/>
    </row>
    <row r="884" spans="1:244">
      <c r="G884" s="5"/>
      <c r="H884" s="5"/>
      <c r="I884" s="5"/>
    </row>
    <row r="885" spans="1:244">
      <c r="G885" s="5"/>
      <c r="H885" s="5"/>
      <c r="I885" s="5"/>
    </row>
    <row r="886" spans="1:244">
      <c r="G886" s="5"/>
      <c r="H886" s="5"/>
      <c r="I886" s="5"/>
    </row>
    <row r="887" spans="1:244">
      <c r="G887" s="5"/>
      <c r="H887" s="5"/>
      <c r="I887" s="5"/>
    </row>
    <row r="888" spans="1:244">
      <c r="G888" s="5"/>
      <c r="H888" s="5"/>
      <c r="I888" s="5"/>
    </row>
    <row r="889" spans="1:244">
      <c r="G889" s="5"/>
      <c r="H889" s="5"/>
      <c r="I889" s="5"/>
    </row>
    <row r="890" spans="1:244">
      <c r="G890" s="5"/>
      <c r="H890" s="5"/>
      <c r="I890" s="5"/>
    </row>
    <row r="891" spans="1:244">
      <c r="G891" s="5"/>
      <c r="H891" s="5"/>
      <c r="I891" s="5"/>
    </row>
    <row r="892" spans="1:244">
      <c r="G892" s="5"/>
      <c r="H892" s="5"/>
      <c r="I892" s="5"/>
    </row>
    <row r="893" spans="1:244">
      <c r="G893" s="5"/>
      <c r="H893" s="5"/>
      <c r="I893" s="5"/>
    </row>
    <row r="894" spans="1:244">
      <c r="G894" s="5"/>
      <c r="H894" s="5"/>
      <c r="I894" s="5"/>
    </row>
    <row r="895" spans="1:244">
      <c r="G895" s="5"/>
      <c r="H895" s="5"/>
      <c r="I895" s="5"/>
    </row>
    <row r="896" spans="1:244">
      <c r="G896" s="5"/>
      <c r="H896" s="5"/>
      <c r="I896" s="5"/>
    </row>
    <row r="897" spans="1:244">
      <c r="G897" s="5"/>
      <c r="H897" s="5"/>
      <c r="I897" s="5"/>
    </row>
    <row r="898" spans="1:244">
      <c r="G898" s="5"/>
      <c r="H898" s="5"/>
      <c r="I898" s="5"/>
    </row>
    <row r="899" spans="1:244">
      <c r="G899" s="5"/>
      <c r="H899" s="5"/>
      <c r="I899" s="5"/>
    </row>
    <row r="900" spans="1:244">
      <c r="G900" s="5"/>
      <c r="H900" s="5"/>
      <c r="I900" s="5"/>
    </row>
    <row r="901" spans="1:244">
      <c r="G901" s="5"/>
      <c r="H901" s="5"/>
      <c r="I901" s="5"/>
    </row>
    <row r="902" spans="1:244">
      <c r="G902" s="5"/>
      <c r="H902" s="5"/>
      <c r="I902" s="5"/>
    </row>
    <row r="903" spans="1:244">
      <c r="G903" s="5"/>
      <c r="H903" s="5"/>
      <c r="I903" s="5"/>
    </row>
    <row r="904" spans="1:244">
      <c r="G904" s="5"/>
      <c r="H904" s="5"/>
      <c r="I904" s="5"/>
    </row>
    <row r="905" spans="1:244">
      <c r="G905" s="5"/>
      <c r="H905" s="5"/>
      <c r="I905" s="5"/>
    </row>
    <row r="906" spans="1:244">
      <c r="G906" s="5"/>
      <c r="H906" s="5"/>
      <c r="I906" s="5"/>
    </row>
    <row r="907" spans="1:244">
      <c r="G907" s="5"/>
      <c r="H907" s="5"/>
      <c r="I907" s="5"/>
    </row>
    <row r="908" spans="1:244">
      <c r="G908" s="5"/>
      <c r="H908" s="5"/>
      <c r="I908" s="5"/>
    </row>
    <row r="909" spans="1:244">
      <c r="G909" s="5"/>
      <c r="H909" s="5"/>
      <c r="I909" s="5"/>
    </row>
    <row r="910" spans="1:244">
      <c r="G910" s="5"/>
      <c r="H910" s="5"/>
      <c r="I910" s="5"/>
    </row>
    <row r="911" spans="1:244">
      <c r="G911" s="5"/>
      <c r="H911" s="5"/>
      <c r="I911" s="5"/>
    </row>
    <row r="912" spans="1:244">
      <c r="G912" s="5"/>
      <c r="H912" s="5"/>
      <c r="I912" s="5"/>
    </row>
    <row r="913" spans="1:244">
      <c r="G913" s="5"/>
      <c r="H913" s="5"/>
      <c r="I913" s="5"/>
    </row>
    <row r="914" spans="1:244">
      <c r="G914" s="5"/>
      <c r="H914" s="5"/>
      <c r="I914" s="5"/>
    </row>
    <row r="915" spans="1:244">
      <c r="G915" s="5"/>
      <c r="H915" s="5"/>
      <c r="I915" s="5"/>
    </row>
    <row r="916" spans="1:244">
      <c r="G916" s="5"/>
      <c r="H916" s="5"/>
      <c r="I916" s="5"/>
    </row>
    <row r="917" spans="1:244">
      <c r="G917" s="5"/>
      <c r="H917" s="5"/>
      <c r="I917" s="5"/>
    </row>
    <row r="918" spans="1:244">
      <c r="G918" s="5"/>
      <c r="H918" s="5"/>
      <c r="I918" s="5"/>
    </row>
    <row r="919" spans="1:244">
      <c r="G919" s="5"/>
      <c r="H919" s="5"/>
      <c r="I919" s="5"/>
    </row>
    <row r="920" spans="1:244">
      <c r="G920" s="5"/>
      <c r="H920" s="5"/>
      <c r="I920" s="5"/>
    </row>
    <row r="921" spans="1:244">
      <c r="G921" s="5"/>
      <c r="H921" s="5"/>
      <c r="I921" s="5"/>
    </row>
    <row r="922" spans="1:244">
      <c r="G922" s="5"/>
      <c r="H922" s="5"/>
      <c r="I922" s="5"/>
    </row>
    <row r="923" spans="1:244">
      <c r="G923" s="5"/>
      <c r="H923" s="5"/>
      <c r="I923" s="5"/>
    </row>
    <row r="924" spans="1:244">
      <c r="G924" s="5"/>
      <c r="H924" s="5"/>
      <c r="I924" s="5"/>
    </row>
    <row r="925" spans="1:244">
      <c r="G925" s="5"/>
      <c r="H925" s="5"/>
      <c r="I925" s="5"/>
    </row>
    <row r="926" spans="1:244">
      <c r="G926" s="5"/>
      <c r="H926" s="5"/>
      <c r="I926" s="5"/>
    </row>
    <row r="927" spans="1:244">
      <c r="G927" s="5"/>
      <c r="H927" s="5"/>
      <c r="I927" s="5"/>
    </row>
    <row r="928" spans="1:244">
      <c r="G928" s="5"/>
      <c r="H928" s="5"/>
      <c r="I928" s="5"/>
    </row>
    <row r="929" spans="1:244">
      <c r="G929" s="5"/>
      <c r="H929" s="5"/>
      <c r="I929" s="5"/>
    </row>
    <row r="930" spans="1:244">
      <c r="G930" s="5"/>
      <c r="H930" s="5"/>
      <c r="I930" s="5"/>
    </row>
    <row r="931" spans="1:244">
      <c r="G931" s="5"/>
      <c r="H931" s="5"/>
      <c r="I931" s="5"/>
    </row>
    <row r="932" spans="1:244">
      <c r="G932" s="5"/>
      <c r="H932" s="5"/>
      <c r="I932" s="5"/>
    </row>
    <row r="933" spans="1:244">
      <c r="G933" s="5"/>
      <c r="H933" s="5"/>
      <c r="I933" s="5"/>
    </row>
    <row r="934" spans="1:244">
      <c r="G934" s="5"/>
      <c r="H934" s="5"/>
      <c r="I934" s="5"/>
    </row>
    <row r="935" spans="1:244">
      <c r="G935" s="5"/>
      <c r="H935" s="5"/>
      <c r="I935" s="5"/>
    </row>
    <row r="936" spans="1:244">
      <c r="G936" s="5"/>
      <c r="H936" s="5"/>
      <c r="I936" s="5"/>
    </row>
    <row r="937" spans="1:244">
      <c r="G937" s="5"/>
      <c r="H937" s="5"/>
      <c r="I937" s="5"/>
    </row>
    <row r="938" spans="1:244">
      <c r="G938" s="5"/>
      <c r="H938" s="5"/>
      <c r="I938" s="5"/>
    </row>
    <row r="939" spans="1:244">
      <c r="G939" s="5"/>
      <c r="H939" s="5"/>
      <c r="I939" s="5"/>
    </row>
    <row r="940" spans="1:244">
      <c r="G940" s="5"/>
      <c r="H940" s="5"/>
      <c r="I940" s="5"/>
    </row>
    <row r="941" spans="1:244">
      <c r="G941" s="5"/>
      <c r="H941" s="5"/>
      <c r="I941" s="5"/>
    </row>
    <row r="942" spans="1:244">
      <c r="G942" s="5"/>
      <c r="H942" s="5"/>
      <c r="I942" s="5"/>
    </row>
    <row r="943" spans="1:244">
      <c r="G943" s="5"/>
      <c r="H943" s="5"/>
      <c r="I943" s="5"/>
    </row>
    <row r="944" spans="1:244">
      <c r="G944" s="5"/>
      <c r="H944" s="5"/>
      <c r="I944" s="5"/>
    </row>
    <row r="945" spans="1:244">
      <c r="G945" s="5"/>
      <c r="H945" s="5"/>
      <c r="I945" s="5"/>
    </row>
    <row r="946" spans="1:244">
      <c r="G946" s="5"/>
      <c r="H946" s="5"/>
      <c r="I946" s="5"/>
    </row>
    <row r="947" spans="1:244">
      <c r="G947" s="5"/>
      <c r="H947" s="5"/>
      <c r="I947" s="5"/>
    </row>
    <row r="948" spans="1:244">
      <c r="G948" s="5"/>
      <c r="H948" s="5"/>
      <c r="I948" s="5"/>
    </row>
    <row r="949" spans="1:244">
      <c r="G949" s="5"/>
      <c r="H949" s="5"/>
      <c r="I949" s="5"/>
    </row>
    <row r="950" spans="1:244">
      <c r="G950" s="5"/>
      <c r="H950" s="5"/>
      <c r="I950" s="5"/>
    </row>
    <row r="951" spans="1:244">
      <c r="G951" s="5"/>
      <c r="H951" s="5"/>
      <c r="I951" s="5"/>
    </row>
    <row r="952" spans="1:244">
      <c r="G952" s="5"/>
      <c r="H952" s="5"/>
      <c r="I952" s="5"/>
    </row>
    <row r="953" spans="1:244">
      <c r="G953" s="5"/>
      <c r="H953" s="5"/>
      <c r="I953" s="5"/>
    </row>
    <row r="954" spans="1:244">
      <c r="G954" s="5"/>
      <c r="H954" s="5"/>
      <c r="I954" s="5"/>
    </row>
    <row r="955" spans="1:244">
      <c r="G955" s="5"/>
      <c r="H955" s="5"/>
      <c r="I955" s="5"/>
    </row>
    <row r="956" spans="1:244">
      <c r="G956" s="5"/>
      <c r="H956" s="5"/>
      <c r="I956" s="5"/>
    </row>
    <row r="957" spans="1:244">
      <c r="G957" s="5"/>
      <c r="H957" s="5"/>
      <c r="I957" s="5"/>
    </row>
    <row r="958" spans="1:244">
      <c r="G958" s="5"/>
      <c r="H958" s="5"/>
      <c r="I958" s="5"/>
    </row>
    <row r="959" spans="1:244">
      <c r="G959" s="5"/>
      <c r="H959" s="5"/>
      <c r="I959" s="5"/>
    </row>
    <row r="960" spans="1:244">
      <c r="G960" s="5"/>
      <c r="H960" s="5"/>
      <c r="I960" s="5"/>
    </row>
    <row r="961" spans="1:244">
      <c r="G961" s="5"/>
      <c r="H961" s="5"/>
      <c r="I961" s="5"/>
    </row>
    <row r="962" spans="1:244">
      <c r="G962" s="5"/>
      <c r="H962" s="5"/>
      <c r="I962" s="5"/>
    </row>
    <row r="963" spans="1:244">
      <c r="G963" s="5"/>
      <c r="H963" s="5"/>
      <c r="I963" s="5"/>
    </row>
    <row r="964" spans="1:244">
      <c r="G964" s="5"/>
      <c r="H964" s="5"/>
      <c r="I964" s="5"/>
    </row>
    <row r="965" spans="1:244">
      <c r="G965" s="5"/>
      <c r="H965" s="5"/>
      <c r="I965" s="5"/>
    </row>
    <row r="966" spans="1:244">
      <c r="G966" s="5"/>
      <c r="H966" s="5"/>
      <c r="I966" s="5"/>
    </row>
    <row r="967" spans="1:244">
      <c r="G967" s="5"/>
      <c r="H967" s="5"/>
      <c r="I967" s="5"/>
    </row>
    <row r="968" spans="1:244">
      <c r="G968" s="5"/>
      <c r="H968" s="5"/>
      <c r="I968" s="5"/>
    </row>
    <row r="969" spans="1:244">
      <c r="G969" s="5"/>
      <c r="H969" s="5"/>
      <c r="I969" s="5"/>
    </row>
    <row r="970" spans="1:244">
      <c r="G970" s="5"/>
      <c r="H970" s="5"/>
      <c r="I970" s="5"/>
    </row>
    <row r="971" spans="1:244">
      <c r="G971" s="5"/>
      <c r="H971" s="5"/>
      <c r="I971" s="5"/>
    </row>
    <row r="972" spans="1:244">
      <c r="G972" s="5"/>
      <c r="H972" s="5"/>
      <c r="I972" s="5"/>
    </row>
    <row r="973" spans="1:244">
      <c r="G973" s="5"/>
      <c r="H973" s="5"/>
      <c r="I973" s="5"/>
    </row>
    <row r="974" spans="1:244">
      <c r="G974" s="5"/>
      <c r="H974" s="5"/>
      <c r="I974" s="5"/>
    </row>
    <row r="975" spans="1:244">
      <c r="G975" s="5"/>
      <c r="H975" s="5"/>
      <c r="I975" s="5"/>
    </row>
    <row r="976" spans="1:244">
      <c r="G976" s="5"/>
      <c r="H976" s="5"/>
      <c r="I976" s="5"/>
    </row>
    <row r="977" spans="1:244">
      <c r="G977" s="5"/>
      <c r="H977" s="5"/>
      <c r="I977" s="5"/>
    </row>
    <row r="978" spans="1:244">
      <c r="G978" s="5"/>
      <c r="H978" s="5"/>
      <c r="I978" s="5"/>
    </row>
    <row r="979" spans="1:244">
      <c r="G979" s="5"/>
      <c r="H979" s="5"/>
      <c r="I979" s="5"/>
    </row>
    <row r="980" spans="1:244">
      <c r="G980" s="5"/>
      <c r="H980" s="5"/>
      <c r="I980" s="5"/>
    </row>
    <row r="981" spans="1:244">
      <c r="G981" s="5"/>
      <c r="H981" s="5"/>
      <c r="I981" s="5"/>
    </row>
    <row r="982" spans="1:244">
      <c r="G982" s="5"/>
      <c r="H982" s="5"/>
      <c r="I982" s="5"/>
    </row>
    <row r="983" spans="1:244">
      <c r="G983" s="5"/>
      <c r="H983" s="5"/>
      <c r="I983" s="5"/>
    </row>
    <row r="984" spans="1:244">
      <c r="G984" s="5"/>
      <c r="H984" s="5"/>
      <c r="I984" s="5"/>
    </row>
    <row r="985" spans="1:244">
      <c r="G985" s="5"/>
      <c r="H985" s="5"/>
      <c r="I985" s="5"/>
    </row>
    <row r="986" spans="1:244">
      <c r="G986" s="5"/>
      <c r="H986" s="5"/>
      <c r="I986" s="5"/>
    </row>
    <row r="987" spans="1:244">
      <c r="G987" s="5"/>
      <c r="H987" s="5"/>
      <c r="I987" s="5"/>
    </row>
    <row r="988" spans="1:244">
      <c r="G988" s="5"/>
      <c r="H988" s="5"/>
      <c r="I988" s="5"/>
    </row>
    <row r="989" spans="1:244">
      <c r="G989" s="5"/>
      <c r="H989" s="5"/>
      <c r="I989" s="5"/>
    </row>
    <row r="990" spans="1:244">
      <c r="G990" s="5"/>
      <c r="H990" s="5"/>
      <c r="I990" s="5"/>
    </row>
    <row r="991" spans="1:244">
      <c r="G991" s="5"/>
      <c r="H991" s="5"/>
      <c r="I991" s="5"/>
    </row>
    <row r="992" spans="1:244">
      <c r="G992" s="5"/>
      <c r="H992" s="5"/>
      <c r="I992" s="5"/>
    </row>
    <row r="993" spans="1:244">
      <c r="G993" s="5"/>
      <c r="H993" s="5"/>
      <c r="I993" s="5"/>
    </row>
    <row r="994" spans="1:244">
      <c r="G994" s="5"/>
      <c r="H994" s="5"/>
      <c r="I994" s="5"/>
    </row>
    <row r="995" spans="1:244">
      <c r="G995" s="5"/>
      <c r="H995" s="5"/>
      <c r="I995" s="5"/>
    </row>
    <row r="996" spans="1:244">
      <c r="G996" s="5"/>
      <c r="H996" s="5"/>
      <c r="I996" s="5"/>
    </row>
    <row r="997" spans="1:244">
      <c r="G997" s="5"/>
      <c r="H997" s="5"/>
      <c r="I997" s="5"/>
    </row>
    <row r="998" spans="1:244">
      <c r="G998" s="5"/>
      <c r="H998" s="5"/>
      <c r="I998" s="5"/>
    </row>
    <row r="999" spans="1:244">
      <c r="G999" s="5"/>
      <c r="H999" s="5"/>
      <c r="I999" s="5"/>
    </row>
    <row r="1000" spans="1:244">
      <c r="G1000" s="5"/>
      <c r="H1000" s="5"/>
      <c r="I1000" s="5"/>
    </row>
    <row r="1001" spans="1:244">
      <c r="G1001" s="5"/>
      <c r="H1001" s="5"/>
      <c r="I1001" s="5"/>
    </row>
    <row r="1002" spans="1:244">
      <c r="G1002" s="5"/>
      <c r="H1002" s="5"/>
      <c r="I1002" s="5"/>
    </row>
    <row r="1003" spans="1:244">
      <c r="G1003" s="5"/>
      <c r="H1003" s="5"/>
      <c r="I1003" s="5"/>
    </row>
    <row r="1004" spans="1:244">
      <c r="G1004" s="5"/>
      <c r="H1004" s="5"/>
      <c r="I1004" s="5"/>
    </row>
    <row r="1005" spans="1:244">
      <c r="G1005" s="5"/>
      <c r="H1005" s="5"/>
      <c r="I1005" s="5"/>
    </row>
    <row r="1006" spans="1:244">
      <c r="G1006" s="5"/>
      <c r="H1006" s="5"/>
      <c r="I1006" s="5"/>
    </row>
    <row r="1007" spans="1:244">
      <c r="G1007" s="5"/>
      <c r="H1007" s="5"/>
      <c r="I1007" s="5"/>
    </row>
    <row r="1008" spans="1:244">
      <c r="G1008" s="5"/>
      <c r="H1008" s="5"/>
      <c r="I1008" s="5"/>
    </row>
    <row r="1009" spans="1:244">
      <c r="G1009" s="5"/>
      <c r="H1009" s="5"/>
      <c r="I1009" s="5"/>
    </row>
    <row r="1010" spans="1:244">
      <c r="G1010" s="5"/>
      <c r="H1010" s="5"/>
      <c r="I1010" s="5"/>
    </row>
    <row r="1011" spans="1:244">
      <c r="G1011" s="5"/>
      <c r="H1011" s="5"/>
      <c r="I1011" s="5"/>
    </row>
    <row r="1012" spans="1:244">
      <c r="G1012" s="5"/>
      <c r="H1012" s="5"/>
      <c r="I1012" s="5"/>
    </row>
    <row r="1013" spans="1:244">
      <c r="G1013" s="5"/>
      <c r="H1013" s="5"/>
      <c r="I1013" s="5"/>
    </row>
    <row r="1014" spans="1:244">
      <c r="G1014" s="5"/>
      <c r="H1014" s="5"/>
      <c r="I1014" s="5"/>
    </row>
    <row r="1015" spans="1:244">
      <c r="G1015" s="5"/>
      <c r="H1015" s="5"/>
      <c r="I1015" s="5"/>
    </row>
    <row r="1016" spans="1:244">
      <c r="G1016" s="5"/>
      <c r="H1016" s="5"/>
      <c r="I1016" s="5"/>
    </row>
    <row r="1017" spans="1:244">
      <c r="G1017" s="5"/>
      <c r="H1017" s="5"/>
      <c r="I1017" s="5"/>
    </row>
    <row r="1018" spans="1:244">
      <c r="G1018" s="5"/>
      <c r="H1018" s="5"/>
      <c r="I1018" s="5"/>
    </row>
    <row r="1019" spans="1:244">
      <c r="G1019" s="5"/>
      <c r="H1019" s="5"/>
      <c r="I1019" s="5"/>
    </row>
    <row r="1020" spans="1:244">
      <c r="G1020" s="5"/>
      <c r="H1020" s="5"/>
      <c r="I1020" s="5"/>
    </row>
    <row r="1021" spans="1:244">
      <c r="G1021" s="5"/>
      <c r="H1021" s="5"/>
      <c r="I1021" s="5"/>
    </row>
    <row r="1022" spans="1:244">
      <c r="G1022" s="5"/>
      <c r="H1022" s="5"/>
      <c r="I1022" s="5"/>
    </row>
    <row r="1023" spans="1:244">
      <c r="G1023" s="5"/>
      <c r="H1023" s="5"/>
      <c r="I1023" s="5"/>
    </row>
    <row r="1024" spans="1:244">
      <c r="G1024" s="5"/>
      <c r="H1024" s="5"/>
      <c r="I1024" s="5"/>
    </row>
    <row r="1025" spans="1:244">
      <c r="G1025" s="5"/>
      <c r="H1025" s="5"/>
      <c r="I1025" s="5"/>
    </row>
    <row r="1026" spans="1:244">
      <c r="G1026" s="5"/>
      <c r="H1026" s="5"/>
      <c r="I1026" s="5"/>
    </row>
    <row r="1027" spans="1:244">
      <c r="G1027" s="5"/>
      <c r="H1027" s="5"/>
      <c r="I1027" s="5"/>
    </row>
    <row r="1028" spans="1:244">
      <c r="G1028" s="5"/>
      <c r="H1028" s="5"/>
      <c r="I1028" s="5"/>
    </row>
    <row r="1029" spans="1:244">
      <c r="G1029" s="5"/>
      <c r="H1029" s="5"/>
      <c r="I1029" s="5"/>
    </row>
    <row r="1030" spans="1:244">
      <c r="G1030" s="5"/>
      <c r="H1030" s="5"/>
      <c r="I1030" s="5"/>
    </row>
    <row r="1031" spans="1:244">
      <c r="G1031" s="5"/>
      <c r="H1031" s="5"/>
      <c r="I1031" s="5"/>
    </row>
    <row r="1032" spans="1:244">
      <c r="G1032" s="5"/>
      <c r="H1032" s="5"/>
      <c r="I1032" s="5"/>
    </row>
    <row r="1033" spans="1:244">
      <c r="G1033" s="5"/>
      <c r="H1033" s="5"/>
      <c r="I1033" s="5"/>
    </row>
    <row r="1034" spans="1:244">
      <c r="G1034" s="5"/>
      <c r="H1034" s="5"/>
      <c r="I1034" s="5"/>
    </row>
    <row r="1035" spans="1:244">
      <c r="G1035" s="5"/>
      <c r="H1035" s="5"/>
      <c r="I1035" s="5"/>
    </row>
    <row r="1036" spans="1:244">
      <c r="G1036" s="5"/>
      <c r="H1036" s="5"/>
      <c r="I1036" s="5"/>
    </row>
    <row r="1037" spans="1:244">
      <c r="G1037" s="5"/>
      <c r="H1037" s="5"/>
      <c r="I1037" s="5"/>
    </row>
    <row r="1038" spans="1:244">
      <c r="G1038" s="5"/>
      <c r="H1038" s="5"/>
      <c r="I1038" s="5"/>
    </row>
    <row r="1039" spans="1:244">
      <c r="G1039" s="5"/>
      <c r="H1039" s="5"/>
      <c r="I1039" s="5"/>
    </row>
    <row r="1040" spans="1:244">
      <c r="G1040" s="5"/>
      <c r="H1040" s="5"/>
      <c r="I1040" s="5"/>
    </row>
    <row r="1041" spans="1:244">
      <c r="G1041" s="5"/>
      <c r="H1041" s="5"/>
      <c r="I1041" s="5"/>
    </row>
    <row r="1042" spans="1:244">
      <c r="G1042" s="5"/>
      <c r="H1042" s="5"/>
      <c r="I1042" s="5"/>
    </row>
    <row r="1043" spans="1:244">
      <c r="G1043" s="5"/>
      <c r="H1043" s="5"/>
      <c r="I1043" s="5"/>
    </row>
    <row r="1044" spans="1:244">
      <c r="G1044" s="5"/>
      <c r="H1044" s="5"/>
      <c r="I1044" s="5"/>
    </row>
    <row r="1045" spans="1:244">
      <c r="G1045" s="5"/>
      <c r="H1045" s="5"/>
      <c r="I1045" s="5"/>
    </row>
    <row r="1046" spans="1:244">
      <c r="G1046" s="5"/>
      <c r="H1046" s="5"/>
      <c r="I1046" s="5"/>
    </row>
    <row r="1047" spans="1:244">
      <c r="G1047" s="5"/>
      <c r="H1047" s="5"/>
      <c r="I1047" s="5"/>
    </row>
    <row r="1048" spans="1:244">
      <c r="G1048" s="5"/>
      <c r="H1048" s="5"/>
      <c r="I1048" s="5"/>
    </row>
    <row r="1049" spans="1:244">
      <c r="G1049" s="5"/>
      <c r="H1049" s="5"/>
      <c r="I1049" s="5"/>
    </row>
    <row r="1050" spans="1:244">
      <c r="G1050" s="5"/>
      <c r="H1050" s="5"/>
      <c r="I1050" s="5"/>
    </row>
    <row r="1051" spans="1:244">
      <c r="G1051" s="5"/>
      <c r="H1051" s="5"/>
      <c r="I1051" s="5"/>
    </row>
    <row r="1052" spans="1:244">
      <c r="G1052" s="5"/>
      <c r="H1052" s="5"/>
      <c r="I1052" s="5"/>
    </row>
    <row r="1053" spans="1:244">
      <c r="G1053" s="5"/>
      <c r="H1053" s="5"/>
      <c r="I1053" s="5"/>
    </row>
    <row r="1054" spans="1:244">
      <c r="G1054" s="5"/>
      <c r="H1054" s="5"/>
      <c r="I1054" s="5"/>
    </row>
    <row r="1055" spans="1:244">
      <c r="G1055" s="5"/>
      <c r="H1055" s="5"/>
      <c r="I1055" s="5"/>
    </row>
    <row r="1056" spans="1:244">
      <c r="G1056" s="5"/>
      <c r="H1056" s="5"/>
      <c r="I1056" s="5"/>
    </row>
    <row r="1057" spans="1:244">
      <c r="G1057" s="5"/>
      <c r="H1057" s="5"/>
      <c r="I1057" s="5"/>
    </row>
    <row r="1058" spans="1:244">
      <c r="G1058" s="5"/>
      <c r="H1058" s="5"/>
      <c r="I1058" s="5"/>
    </row>
    <row r="1059" spans="1:244">
      <c r="G1059" s="5"/>
      <c r="H1059" s="5"/>
      <c r="I1059" s="5"/>
    </row>
    <row r="1060" spans="1:244">
      <c r="G1060" s="5"/>
      <c r="H1060" s="5"/>
      <c r="I1060" s="5"/>
    </row>
    <row r="1061" spans="1:244">
      <c r="G1061" s="5"/>
      <c r="H1061" s="5"/>
      <c r="I1061" s="5"/>
    </row>
    <row r="1062" spans="1:244">
      <c r="G1062" s="5"/>
      <c r="H1062" s="5"/>
      <c r="I1062" s="5"/>
    </row>
    <row r="1063" spans="1:244">
      <c r="G1063" s="5"/>
      <c r="H1063" s="5"/>
      <c r="I1063" s="5"/>
    </row>
    <row r="1064" spans="1:244">
      <c r="G1064" s="5"/>
      <c r="H1064" s="5"/>
      <c r="I1064" s="5"/>
    </row>
    <row r="1065" spans="1:244">
      <c r="G1065" s="5"/>
      <c r="H1065" s="5"/>
      <c r="I1065" s="5"/>
    </row>
    <row r="1066" spans="1:244">
      <c r="G1066" s="5"/>
      <c r="H1066" s="5"/>
      <c r="I1066" s="5"/>
    </row>
    <row r="1067" spans="1:244">
      <c r="G1067" s="5"/>
      <c r="H1067" s="5"/>
      <c r="I1067" s="5"/>
    </row>
    <row r="1068" spans="1:244">
      <c r="G1068" s="5"/>
      <c r="H1068" s="5"/>
      <c r="I1068" s="5"/>
    </row>
    <row r="1069" spans="1:244">
      <c r="G1069" s="5"/>
      <c r="H1069" s="5"/>
      <c r="I1069" s="5"/>
    </row>
    <row r="1070" spans="1:244">
      <c r="G1070" s="5"/>
      <c r="H1070" s="5"/>
      <c r="I1070" s="5"/>
    </row>
    <row r="1071" spans="1:244">
      <c r="G1071" s="5"/>
      <c r="H1071" s="5"/>
      <c r="I1071" s="5"/>
    </row>
    <row r="1072" spans="1:244">
      <c r="G1072" s="5"/>
      <c r="H1072" s="5"/>
      <c r="I1072" s="5"/>
    </row>
    <row r="1073" spans="1:244">
      <c r="G1073" s="5"/>
      <c r="H1073" s="5"/>
      <c r="I1073" s="5"/>
    </row>
    <row r="1074" spans="1:244">
      <c r="G1074" s="5"/>
      <c r="H1074" s="5"/>
      <c r="I1074" s="5"/>
    </row>
    <row r="1075" spans="1:244">
      <c r="G1075" s="5"/>
      <c r="H1075" s="5"/>
      <c r="I1075" s="5"/>
    </row>
    <row r="1076" spans="1:244">
      <c r="G1076" s="5"/>
      <c r="H1076" s="5"/>
      <c r="I1076" s="5"/>
    </row>
    <row r="1077" spans="1:244">
      <c r="G1077" s="5"/>
      <c r="H1077" s="5"/>
      <c r="I1077" s="5"/>
    </row>
    <row r="1078" spans="1:244">
      <c r="G1078" s="5"/>
      <c r="H1078" s="5"/>
      <c r="I1078" s="5"/>
    </row>
    <row r="1079" spans="1:244">
      <c r="G1079" s="5"/>
      <c r="H1079" s="5"/>
      <c r="I1079" s="5"/>
    </row>
    <row r="1080" spans="1:244">
      <c r="G1080" s="5"/>
      <c r="H1080" s="5"/>
      <c r="I1080" s="5"/>
    </row>
    <row r="1081" spans="1:244">
      <c r="G1081" s="5"/>
      <c r="H1081" s="5"/>
      <c r="I1081" s="5"/>
    </row>
    <row r="1082" spans="1:244">
      <c r="G1082" s="5"/>
      <c r="H1082" s="5"/>
      <c r="I1082" s="5"/>
    </row>
    <row r="1083" spans="1:244">
      <c r="G1083" s="5"/>
      <c r="H1083" s="5"/>
      <c r="I1083" s="5"/>
    </row>
    <row r="1084" spans="1:244">
      <c r="G1084" s="5"/>
      <c r="H1084" s="5"/>
      <c r="I1084" s="5"/>
    </row>
    <row r="1085" spans="1:244">
      <c r="G1085" s="5"/>
      <c r="H1085" s="5"/>
      <c r="I1085" s="5"/>
    </row>
    <row r="1086" spans="1:244">
      <c r="G1086" s="5"/>
      <c r="H1086" s="5"/>
      <c r="I1086" s="5"/>
    </row>
    <row r="1087" spans="1:244">
      <c r="G1087" s="5"/>
      <c r="H1087" s="5"/>
      <c r="I1087" s="5"/>
    </row>
    <row r="1088" spans="1:244">
      <c r="G1088" s="5"/>
      <c r="H1088" s="5"/>
      <c r="I1088" s="5"/>
    </row>
    <row r="1089" spans="1:244">
      <c r="G1089" s="5"/>
      <c r="H1089" s="5"/>
      <c r="I1089" s="5"/>
    </row>
    <row r="1090" spans="1:244">
      <c r="G1090" s="5"/>
      <c r="H1090" s="5"/>
      <c r="I1090" s="5"/>
    </row>
    <row r="1091" spans="1:244">
      <c r="G1091" s="5"/>
      <c r="H1091" s="5"/>
      <c r="I1091" s="5"/>
    </row>
    <row r="1092" spans="1:244">
      <c r="G1092" s="5"/>
      <c r="H1092" s="5"/>
      <c r="I1092" s="5"/>
    </row>
    <row r="1093" spans="1:244">
      <c r="G1093" s="5"/>
      <c r="H1093" s="5"/>
      <c r="I1093" s="5"/>
    </row>
    <row r="1094" spans="1:244">
      <c r="G1094" s="5"/>
      <c r="H1094" s="5"/>
      <c r="I1094" s="5"/>
    </row>
    <row r="1095" spans="1:244">
      <c r="G1095" s="5"/>
      <c r="H1095" s="5"/>
      <c r="I1095" s="5"/>
    </row>
    <row r="1096" spans="1:244">
      <c r="G1096" s="5"/>
      <c r="H1096" s="5"/>
      <c r="I1096" s="5"/>
    </row>
    <row r="1097" spans="1:244">
      <c r="G1097" s="5"/>
      <c r="H1097" s="5"/>
      <c r="I1097" s="5"/>
    </row>
    <row r="1098" spans="1:244">
      <c r="G1098" s="5"/>
      <c r="H1098" s="5"/>
      <c r="I1098" s="5"/>
    </row>
    <row r="1099" spans="1:244">
      <c r="G1099" s="5"/>
      <c r="H1099" s="5"/>
      <c r="I1099" s="5"/>
    </row>
    <row r="1100" spans="1:244">
      <c r="G1100" s="5"/>
      <c r="H1100" s="5"/>
      <c r="I1100" s="5"/>
    </row>
    <row r="1101" spans="1:244">
      <c r="G1101" s="5"/>
      <c r="H1101" s="5"/>
      <c r="I1101" s="5"/>
    </row>
    <row r="1102" spans="1:244">
      <c r="G1102" s="5"/>
      <c r="H1102" s="5"/>
      <c r="I1102" s="5"/>
    </row>
    <row r="1103" spans="1:244">
      <c r="G1103" s="5"/>
      <c r="H1103" s="5"/>
      <c r="I1103" s="5"/>
    </row>
    <row r="1104" spans="1:244">
      <c r="G1104" s="5"/>
      <c r="H1104" s="5"/>
      <c r="I1104" s="5"/>
    </row>
    <row r="1105" spans="1:244">
      <c r="G1105" s="5"/>
      <c r="H1105" s="5"/>
      <c r="I1105" s="5"/>
    </row>
    <row r="1106" spans="1:244">
      <c r="G1106" s="5"/>
      <c r="H1106" s="5"/>
      <c r="I1106" s="5"/>
    </row>
    <row r="1107" spans="1:244">
      <c r="G1107" s="5"/>
      <c r="H1107" s="5"/>
      <c r="I1107" s="5"/>
    </row>
    <row r="1108" spans="1:244">
      <c r="G1108" s="5"/>
      <c r="H1108" s="5"/>
      <c r="I1108" s="5"/>
    </row>
    <row r="1109" spans="1:244">
      <c r="G1109" s="5"/>
      <c r="H1109" s="5"/>
      <c r="I1109" s="5"/>
    </row>
    <row r="1110" spans="1:244">
      <c r="G1110" s="5"/>
      <c r="H1110" s="5"/>
      <c r="I1110" s="5"/>
    </row>
    <row r="1111" spans="1:244">
      <c r="G1111" s="5"/>
      <c r="H1111" s="5"/>
      <c r="I1111" s="5"/>
    </row>
    <row r="1112" spans="1:244">
      <c r="G1112" s="5"/>
      <c r="H1112" s="5"/>
      <c r="I1112" s="5"/>
    </row>
    <row r="1113" spans="1:244">
      <c r="G1113" s="5"/>
      <c r="H1113" s="5"/>
      <c r="I1113" s="5"/>
    </row>
    <row r="1114" spans="1:244">
      <c r="G1114" s="5"/>
      <c r="H1114" s="5"/>
      <c r="I1114" s="5"/>
    </row>
    <row r="1115" spans="1:244">
      <c r="G1115" s="5"/>
      <c r="H1115" s="5"/>
      <c r="I1115" s="5"/>
    </row>
    <row r="1116" spans="1:244">
      <c r="G1116" s="5"/>
      <c r="H1116" s="5"/>
      <c r="I1116" s="5"/>
    </row>
    <row r="1117" spans="1:244">
      <c r="G1117" s="5"/>
      <c r="H1117" s="5"/>
      <c r="I1117" s="5"/>
    </row>
    <row r="1118" spans="1:244">
      <c r="G1118" s="5"/>
      <c r="H1118" s="5"/>
      <c r="I1118" s="5"/>
    </row>
    <row r="1119" spans="1:244">
      <c r="G1119" s="5"/>
      <c r="H1119" s="5"/>
      <c r="I1119" s="5"/>
    </row>
    <row r="1120" spans="1:244">
      <c r="G1120" s="5"/>
      <c r="H1120" s="5"/>
      <c r="I1120" s="5"/>
    </row>
    <row r="1121" spans="1:244">
      <c r="G1121" s="5"/>
      <c r="H1121" s="5"/>
      <c r="I1121" s="5"/>
    </row>
    <row r="1122" spans="1:244">
      <c r="G1122" s="5"/>
      <c r="H1122" s="5"/>
      <c r="I1122" s="5"/>
    </row>
    <row r="1123" spans="1:244">
      <c r="G1123" s="5"/>
      <c r="H1123" s="5"/>
      <c r="I1123" s="5"/>
    </row>
    <row r="1124" spans="1:244">
      <c r="G1124" s="5"/>
      <c r="H1124" s="5"/>
      <c r="I1124" s="5"/>
    </row>
    <row r="1125" spans="1:244">
      <c r="G1125" s="5"/>
      <c r="H1125" s="5"/>
      <c r="I1125" s="5"/>
    </row>
    <row r="1126" spans="1:244">
      <c r="G1126" s="5"/>
      <c r="H1126" s="5"/>
      <c r="I1126" s="5"/>
    </row>
    <row r="1127" spans="1:244">
      <c r="G1127" s="5"/>
      <c r="H1127" s="5"/>
      <c r="I1127" s="5"/>
    </row>
    <row r="1128" spans="1:244">
      <c r="G1128" s="5"/>
      <c r="H1128" s="5"/>
      <c r="I1128" s="5"/>
    </row>
    <row r="1129" spans="1:244">
      <c r="G1129" s="5"/>
      <c r="H1129" s="5"/>
      <c r="I1129" s="5"/>
    </row>
    <row r="1130" spans="1:244">
      <c r="G1130" s="5"/>
      <c r="H1130" s="5"/>
      <c r="I1130" s="5"/>
    </row>
    <row r="1131" spans="1:244">
      <c r="G1131" s="5"/>
      <c r="H1131" s="5"/>
      <c r="I1131" s="5"/>
    </row>
    <row r="1132" spans="1:244">
      <c r="G1132" s="5"/>
      <c r="H1132" s="5"/>
      <c r="I1132" s="5"/>
    </row>
    <row r="1133" spans="1:244">
      <c r="G1133" s="5"/>
      <c r="H1133" s="5"/>
      <c r="I1133" s="5"/>
    </row>
    <row r="1134" spans="1:244">
      <c r="G1134" s="5"/>
      <c r="H1134" s="5"/>
      <c r="I1134" s="5"/>
    </row>
    <row r="1135" spans="1:244">
      <c r="G1135" s="5"/>
      <c r="H1135" s="5"/>
      <c r="I1135" s="5"/>
    </row>
    <row r="1136" spans="1:244">
      <c r="G1136" s="5"/>
      <c r="H1136" s="5"/>
      <c r="I1136" s="5"/>
    </row>
    <row r="1137" spans="1:244">
      <c r="G1137" s="5"/>
      <c r="H1137" s="5"/>
      <c r="I1137" s="5"/>
    </row>
    <row r="1138" spans="1:244">
      <c r="G1138" s="5"/>
      <c r="H1138" s="5"/>
      <c r="I1138" s="5"/>
    </row>
    <row r="1139" spans="1:244">
      <c r="G1139" s="5"/>
      <c r="H1139" s="5"/>
      <c r="I1139" s="5"/>
    </row>
    <row r="1140" spans="1:244">
      <c r="G1140" s="5"/>
      <c r="H1140" s="5"/>
      <c r="I1140" s="5"/>
    </row>
    <row r="1141" spans="1:244">
      <c r="G1141" s="5"/>
      <c r="H1141" s="5"/>
      <c r="I1141" s="5"/>
    </row>
    <row r="1142" spans="1:244">
      <c r="G1142" s="5"/>
      <c r="H1142" s="5"/>
      <c r="I1142" s="5"/>
    </row>
    <row r="1143" spans="1:244">
      <c r="G1143" s="5"/>
      <c r="H1143" s="5"/>
      <c r="I1143" s="5"/>
    </row>
    <row r="1144" spans="1:244">
      <c r="G1144" s="5"/>
      <c r="H1144" s="5"/>
      <c r="I1144" s="5"/>
    </row>
    <row r="1145" spans="1:244">
      <c r="G1145" s="5"/>
      <c r="H1145" s="5"/>
      <c r="I1145" s="5"/>
    </row>
    <row r="1146" spans="1:244">
      <c r="G1146" s="5"/>
      <c r="H1146" s="5"/>
      <c r="I1146" s="5"/>
    </row>
    <row r="1147" spans="1:244">
      <c r="G1147" s="5"/>
      <c r="H1147" s="5"/>
      <c r="I1147" s="5"/>
    </row>
    <row r="1148" spans="1:244">
      <c r="G1148" s="5"/>
      <c r="H1148" s="5"/>
      <c r="I1148" s="5"/>
    </row>
    <row r="1149" spans="1:244">
      <c r="G1149" s="5"/>
      <c r="H1149" s="5"/>
      <c r="I1149" s="5"/>
    </row>
    <row r="1150" spans="1:244">
      <c r="G1150" s="5"/>
      <c r="H1150" s="5"/>
      <c r="I1150" s="5"/>
    </row>
    <row r="1151" spans="1:244">
      <c r="G1151" s="5"/>
      <c r="H1151" s="5"/>
      <c r="I1151" s="5"/>
    </row>
    <row r="1152" spans="1:244">
      <c r="G1152" s="5"/>
      <c r="H1152" s="5"/>
      <c r="I1152" s="5"/>
    </row>
    <row r="1153" spans="1:244">
      <c r="G1153" s="5"/>
      <c r="H1153" s="5"/>
      <c r="I1153" s="5"/>
    </row>
    <row r="1154" spans="1:244">
      <c r="G1154" s="5"/>
      <c r="H1154" s="5"/>
      <c r="I1154" s="5"/>
    </row>
    <row r="1155" spans="1:244">
      <c r="G1155" s="5"/>
      <c r="H1155" s="5"/>
      <c r="I1155" s="5"/>
    </row>
    <row r="1156" spans="1:244">
      <c r="G1156" s="5"/>
      <c r="H1156" s="5"/>
      <c r="I1156" s="5"/>
    </row>
    <row r="1157" spans="1:244">
      <c r="G1157" s="5"/>
      <c r="H1157" s="5"/>
      <c r="I1157" s="5"/>
    </row>
    <row r="1158" spans="1:244">
      <c r="G1158" s="5"/>
      <c r="H1158" s="5"/>
      <c r="I1158" s="5"/>
    </row>
    <row r="1159" spans="1:244">
      <c r="G1159" s="5"/>
      <c r="H1159" s="5"/>
      <c r="I1159" s="5"/>
    </row>
    <row r="1160" spans="1:244">
      <c r="G1160" s="5"/>
      <c r="H1160" s="5"/>
      <c r="I1160" s="5"/>
    </row>
    <row r="1161" spans="1:244">
      <c r="G1161" s="5"/>
      <c r="H1161" s="5"/>
      <c r="I1161" s="5"/>
    </row>
    <row r="1162" spans="1:244">
      <c r="G1162" s="5"/>
      <c r="H1162" s="5"/>
      <c r="I1162" s="5"/>
    </row>
    <row r="1163" spans="1:244">
      <c r="G1163" s="5"/>
      <c r="H1163" s="5"/>
      <c r="I1163" s="5"/>
    </row>
    <row r="1164" spans="1:244">
      <c r="G1164" s="5"/>
      <c r="H1164" s="5"/>
      <c r="I1164" s="5"/>
    </row>
    <row r="1165" spans="1:244">
      <c r="G1165" s="5"/>
      <c r="H1165" s="5"/>
      <c r="I1165" s="5"/>
    </row>
    <row r="1166" spans="1:244">
      <c r="G1166" s="5"/>
      <c r="H1166" s="5"/>
      <c r="I1166" s="5"/>
    </row>
    <row r="1167" spans="1:244">
      <c r="G1167" s="5"/>
      <c r="H1167" s="5"/>
      <c r="I1167" s="5"/>
    </row>
    <row r="1168" spans="1:244">
      <c r="G1168" s="5"/>
      <c r="H1168" s="5"/>
      <c r="I1168" s="5"/>
    </row>
    <row r="1169" spans="1:244">
      <c r="G1169" s="5"/>
      <c r="H1169" s="5"/>
      <c r="I1169" s="5"/>
    </row>
    <row r="1170" spans="1:244">
      <c r="G1170" s="5"/>
      <c r="H1170" s="5"/>
      <c r="I1170" s="5"/>
    </row>
    <row r="1171" spans="1:244">
      <c r="G1171" s="5"/>
      <c r="H1171" s="5"/>
      <c r="I1171" s="5"/>
    </row>
    <row r="1172" spans="1:244">
      <c r="G1172" s="5"/>
      <c r="H1172" s="5"/>
      <c r="I1172" s="5"/>
    </row>
    <row r="1173" spans="1:244">
      <c r="G1173" s="5"/>
      <c r="H1173" s="5"/>
      <c r="I1173" s="5"/>
    </row>
    <row r="1174" spans="1:244">
      <c r="G1174" s="5"/>
      <c r="H1174" s="5"/>
      <c r="I1174" s="5"/>
    </row>
    <row r="1175" spans="1:244">
      <c r="G1175" s="5"/>
      <c r="H1175" s="5"/>
      <c r="I1175" s="5"/>
    </row>
    <row r="1176" spans="1:244">
      <c r="G1176" s="5"/>
      <c r="H1176" s="5"/>
      <c r="I1176" s="5"/>
    </row>
    <row r="1177" spans="1:244">
      <c r="G1177" s="5"/>
      <c r="H1177" s="5"/>
      <c r="I1177" s="5"/>
    </row>
    <row r="1178" spans="1:244">
      <c r="G1178" s="5"/>
      <c r="H1178" s="5"/>
      <c r="I1178" s="5"/>
    </row>
    <row r="1179" spans="1:244">
      <c r="G1179" s="5"/>
      <c r="H1179" s="5"/>
      <c r="I1179" s="5"/>
    </row>
    <row r="1180" spans="1:244">
      <c r="G1180" s="5"/>
      <c r="H1180" s="5"/>
      <c r="I1180" s="5"/>
    </row>
    <row r="1181" spans="1:244">
      <c r="G1181" s="5"/>
      <c r="H1181" s="5"/>
      <c r="I1181" s="5"/>
    </row>
    <row r="1182" spans="1:244">
      <c r="G1182" s="5"/>
      <c r="H1182" s="5"/>
      <c r="I1182" s="5"/>
    </row>
    <row r="1183" spans="1:244">
      <c r="G1183" s="5"/>
      <c r="H1183" s="5"/>
      <c r="I1183" s="5"/>
    </row>
    <row r="1184" spans="1:244">
      <c r="G1184" s="5"/>
      <c r="H1184" s="5"/>
      <c r="I1184" s="5"/>
    </row>
    <row r="1185" spans="1:244">
      <c r="G1185" s="5"/>
      <c r="H1185" s="5"/>
      <c r="I1185" s="5"/>
    </row>
    <row r="1186" spans="1:244">
      <c r="G1186" s="5"/>
      <c r="H1186" s="5"/>
      <c r="I1186" s="5"/>
    </row>
    <row r="1187" spans="1:244">
      <c r="G1187" s="5"/>
      <c r="H1187" s="5"/>
      <c r="I1187" s="5"/>
    </row>
    <row r="1188" spans="1:244">
      <c r="G1188" s="5"/>
      <c r="H1188" s="5"/>
      <c r="I1188" s="5"/>
    </row>
    <row r="1189" spans="1:244">
      <c r="G1189" s="5"/>
      <c r="H1189" s="5"/>
      <c r="I1189" s="5"/>
    </row>
    <row r="1190" spans="1:244">
      <c r="G1190" s="5"/>
      <c r="H1190" s="5"/>
      <c r="I1190" s="5"/>
    </row>
    <row r="1191" spans="1:244">
      <c r="G1191" s="5"/>
      <c r="H1191" s="5"/>
      <c r="I1191" s="5"/>
    </row>
    <row r="1192" spans="1:244">
      <c r="G1192" s="5"/>
      <c r="H1192" s="5"/>
      <c r="I1192" s="5"/>
    </row>
    <row r="1193" spans="1:244">
      <c r="G1193" s="5"/>
      <c r="H1193" s="5"/>
      <c r="I1193" s="5"/>
    </row>
    <row r="1194" spans="1:244">
      <c r="G1194" s="5"/>
      <c r="H1194" s="5"/>
      <c r="I1194" s="5"/>
    </row>
    <row r="1195" spans="1:244">
      <c r="G1195" s="5"/>
      <c r="H1195" s="5"/>
      <c r="I1195" s="5"/>
    </row>
    <row r="1196" spans="1:244">
      <c r="G1196" s="5"/>
      <c r="H1196" s="5"/>
      <c r="I1196" s="5"/>
    </row>
    <row r="1197" spans="1:244">
      <c r="G1197" s="5"/>
      <c r="H1197" s="5"/>
      <c r="I1197" s="5"/>
    </row>
    <row r="1198" spans="1:244">
      <c r="G1198" s="5"/>
      <c r="H1198" s="5"/>
      <c r="I1198" s="5"/>
    </row>
    <row r="1199" spans="1:244">
      <c r="G1199" s="5"/>
      <c r="H1199" s="5"/>
      <c r="I1199" s="5"/>
    </row>
    <row r="1200" spans="1:244">
      <c r="G1200" s="5"/>
      <c r="H1200" s="5"/>
      <c r="I1200" s="5"/>
    </row>
    <row r="1201" spans="1:244">
      <c r="G1201" s="5"/>
      <c r="H1201" s="5"/>
      <c r="I1201" s="5"/>
    </row>
    <row r="1202" spans="1:244">
      <c r="G1202" s="5"/>
      <c r="H1202" s="5"/>
      <c r="I1202" s="5"/>
    </row>
    <row r="1203" spans="1:244">
      <c r="G1203" s="5"/>
      <c r="H1203" s="5"/>
      <c r="I1203" s="5"/>
    </row>
    <row r="1204" spans="1:244">
      <c r="G1204" s="5"/>
      <c r="H1204" s="5"/>
      <c r="I1204" s="5"/>
    </row>
    <row r="1205" spans="1:244">
      <c r="G1205" s="5"/>
      <c r="H1205" s="5"/>
      <c r="I1205" s="5"/>
    </row>
    <row r="1206" spans="1:244">
      <c r="G1206" s="5"/>
      <c r="H1206" s="5"/>
      <c r="I1206" s="5"/>
    </row>
    <row r="1207" spans="1:244">
      <c r="G1207" s="5"/>
      <c r="H1207" s="5"/>
      <c r="I1207" s="5"/>
    </row>
    <row r="1208" spans="1:244">
      <c r="G1208" s="5"/>
      <c r="H1208" s="5"/>
      <c r="I1208" s="5"/>
    </row>
    <row r="1209" spans="1:244">
      <c r="G1209" s="5"/>
      <c r="H1209" s="5"/>
      <c r="I1209" s="5"/>
    </row>
    <row r="1210" spans="1:244">
      <c r="G1210" s="5"/>
      <c r="H1210" s="5"/>
      <c r="I1210" s="5"/>
    </row>
    <row r="1211" spans="1:244">
      <c r="G1211" s="5"/>
      <c r="H1211" s="5"/>
      <c r="I1211" s="5"/>
    </row>
    <row r="1212" spans="1:244">
      <c r="G1212" s="5"/>
      <c r="H1212" s="5"/>
      <c r="I1212" s="5"/>
    </row>
    <row r="1213" spans="1:244">
      <c r="G1213" s="5"/>
      <c r="H1213" s="5"/>
      <c r="I1213" s="5"/>
    </row>
    <row r="1214" spans="1:244">
      <c r="G1214" s="5"/>
      <c r="H1214" s="5"/>
      <c r="I1214" s="5"/>
    </row>
    <row r="1215" spans="1:244">
      <c r="G1215" s="5"/>
      <c r="H1215" s="5"/>
      <c r="I1215" s="5"/>
    </row>
    <row r="1216" spans="1:244">
      <c r="G1216" s="5"/>
      <c r="H1216" s="5"/>
      <c r="I1216" s="5"/>
    </row>
    <row r="1217" spans="1:244">
      <c r="G1217" s="5"/>
      <c r="H1217" s="5"/>
      <c r="I1217" s="5"/>
    </row>
    <row r="1218" spans="1:244">
      <c r="G1218" s="5"/>
      <c r="H1218" s="5"/>
      <c r="I1218" s="5"/>
    </row>
    <row r="1219" spans="1:244">
      <c r="G1219" s="5"/>
      <c r="H1219" s="5"/>
      <c r="I1219" s="5"/>
    </row>
    <row r="1220" spans="1:244">
      <c r="G1220" s="5"/>
      <c r="H1220" s="5"/>
      <c r="I1220" s="5"/>
    </row>
    <row r="1221" spans="1:244">
      <c r="G1221" s="5"/>
      <c r="H1221" s="5"/>
      <c r="I1221" s="5"/>
    </row>
    <row r="1222" spans="1:244">
      <c r="G1222" s="5"/>
      <c r="H1222" s="5"/>
      <c r="I1222" s="5"/>
    </row>
    <row r="1223" spans="1:244">
      <c r="G1223" s="5"/>
      <c r="H1223" s="5"/>
      <c r="I1223" s="5"/>
    </row>
    <row r="1224" spans="1:244">
      <c r="G1224" s="5"/>
      <c r="H1224" s="5"/>
      <c r="I1224" s="5"/>
    </row>
    <row r="1225" spans="1:244">
      <c r="G1225" s="5"/>
      <c r="H1225" s="5"/>
      <c r="I1225" s="5"/>
    </row>
    <row r="1226" spans="1:244">
      <c r="G1226" s="5"/>
      <c r="H1226" s="5"/>
      <c r="I1226" s="5"/>
    </row>
    <row r="1227" spans="1:244">
      <c r="G1227" s="5"/>
      <c r="H1227" s="5"/>
      <c r="I1227" s="5"/>
    </row>
    <row r="1228" spans="1:244">
      <c r="G1228" s="5"/>
      <c r="H1228" s="5"/>
      <c r="I1228" s="5"/>
    </row>
    <row r="1229" spans="1:244">
      <c r="G1229" s="5"/>
      <c r="H1229" s="5"/>
      <c r="I1229" s="5"/>
    </row>
    <row r="1230" spans="1:244">
      <c r="G1230" s="5"/>
      <c r="H1230" s="5"/>
      <c r="I1230" s="5"/>
    </row>
    <row r="1231" spans="1:244">
      <c r="G1231" s="5"/>
      <c r="H1231" s="5"/>
      <c r="I1231" s="5"/>
    </row>
    <row r="1232" spans="1:244">
      <c r="G1232" s="5"/>
      <c r="H1232" s="5"/>
      <c r="I1232" s="5"/>
    </row>
    <row r="1233" spans="1:244">
      <c r="G1233" s="5"/>
      <c r="H1233" s="5"/>
      <c r="I1233" s="5"/>
    </row>
    <row r="1234" spans="1:244">
      <c r="G1234" s="5"/>
      <c r="H1234" s="5"/>
      <c r="I1234" s="5"/>
    </row>
    <row r="1235" spans="1:244">
      <c r="G1235" s="5"/>
      <c r="H1235" s="5"/>
      <c r="I1235" s="5"/>
    </row>
    <row r="1236" spans="1:244">
      <c r="G1236" s="5"/>
      <c r="H1236" s="5"/>
      <c r="I1236" s="5"/>
    </row>
    <row r="1237" spans="1:244">
      <c r="G1237" s="5"/>
      <c r="H1237" s="5"/>
      <c r="I1237" s="5"/>
    </row>
    <row r="1238" spans="1:244">
      <c r="G1238" s="5"/>
      <c r="H1238" s="5"/>
      <c r="I1238" s="5"/>
    </row>
    <row r="1239" spans="1:244">
      <c r="G1239" s="5"/>
      <c r="H1239" s="5"/>
      <c r="I1239" s="5"/>
    </row>
    <row r="1240" spans="1:244">
      <c r="G1240" s="5"/>
      <c r="H1240" s="5"/>
      <c r="I1240" s="5"/>
    </row>
    <row r="1241" spans="1:244">
      <c r="G1241" s="5"/>
      <c r="H1241" s="5"/>
      <c r="I1241" s="5"/>
    </row>
    <row r="1242" spans="1:244">
      <c r="G1242" s="5"/>
      <c r="H1242" s="5"/>
      <c r="I1242" s="5"/>
    </row>
    <row r="1243" spans="1:244">
      <c r="G1243" s="5"/>
      <c r="H1243" s="5"/>
      <c r="I1243" s="5"/>
    </row>
    <row r="1244" spans="1:244">
      <c r="G1244" s="5"/>
      <c r="H1244" s="5"/>
      <c r="I1244" s="5"/>
    </row>
    <row r="1245" spans="1:244">
      <c r="G1245" s="5"/>
      <c r="H1245" s="5"/>
      <c r="I1245" s="5"/>
    </row>
    <row r="1246" spans="1:244">
      <c r="G1246" s="5"/>
      <c r="H1246" s="5"/>
      <c r="I1246" s="5"/>
    </row>
    <row r="1247" spans="1:244">
      <c r="G1247" s="5"/>
      <c r="H1247" s="5"/>
      <c r="I1247" s="5"/>
    </row>
    <row r="1248" spans="1:244">
      <c r="G1248" s="5"/>
      <c r="H1248" s="5"/>
      <c r="I1248" s="5"/>
    </row>
    <row r="1249" spans="1:244">
      <c r="G1249" s="5"/>
      <c r="H1249" s="5"/>
      <c r="I1249" s="5"/>
    </row>
    <row r="1250" spans="1:244">
      <c r="G1250" s="5"/>
      <c r="H1250" s="5"/>
      <c r="I1250" s="5"/>
    </row>
    <row r="1251" spans="1:244">
      <c r="G1251" s="5"/>
      <c r="H1251" s="5"/>
      <c r="I1251" s="5"/>
    </row>
    <row r="1252" spans="1:244">
      <c r="G1252" s="5"/>
      <c r="H1252" s="5"/>
      <c r="I1252" s="5"/>
    </row>
    <row r="1253" spans="1:244">
      <c r="G1253" s="5"/>
      <c r="H1253" s="5"/>
      <c r="I1253" s="5"/>
    </row>
    <row r="1254" spans="1:244">
      <c r="G1254" s="5"/>
      <c r="H1254" s="5"/>
      <c r="I1254" s="5"/>
    </row>
    <row r="1255" spans="1:244">
      <c r="G1255" s="5"/>
      <c r="H1255" s="5"/>
      <c r="I1255" s="5"/>
    </row>
    <row r="1256" spans="1:244">
      <c r="G1256" s="5"/>
      <c r="H1256" s="5"/>
      <c r="I1256" s="5"/>
    </row>
    <row r="1257" spans="1:244">
      <c r="G1257" s="5"/>
      <c r="H1257" s="5"/>
      <c r="I1257" s="5"/>
    </row>
    <row r="1258" spans="1:244">
      <c r="G1258" s="5"/>
      <c r="H1258" s="5"/>
      <c r="I1258" s="5"/>
    </row>
    <row r="1259" spans="1:244">
      <c r="G1259" s="5"/>
      <c r="H1259" s="5"/>
      <c r="I1259" s="5"/>
    </row>
    <row r="1260" spans="1:244">
      <c r="G1260" s="5"/>
      <c r="H1260" s="5"/>
      <c r="I1260" s="5"/>
    </row>
    <row r="1261" spans="1:244">
      <c r="G1261" s="5"/>
      <c r="H1261" s="5"/>
      <c r="I1261" s="5"/>
    </row>
    <row r="1262" spans="1:244">
      <c r="G1262" s="5"/>
      <c r="H1262" s="5"/>
      <c r="I1262" s="5"/>
    </row>
    <row r="1263" spans="1:244">
      <c r="G1263" s="5"/>
      <c r="H1263" s="5"/>
      <c r="I1263" s="5"/>
    </row>
    <row r="1264" spans="1:244">
      <c r="G1264" s="5"/>
      <c r="H1264" s="5"/>
      <c r="I1264" s="5"/>
    </row>
    <row r="1265" spans="1:244">
      <c r="G1265" s="5"/>
      <c r="H1265" s="5"/>
      <c r="I1265" s="5"/>
    </row>
    <row r="1266" spans="1:244">
      <c r="G1266" s="5"/>
      <c r="H1266" s="5"/>
      <c r="I1266" s="5"/>
    </row>
    <row r="1267" spans="1:244">
      <c r="G1267" s="5"/>
      <c r="H1267" s="5"/>
      <c r="I1267" s="5"/>
    </row>
    <row r="1268" spans="1:244">
      <c r="G1268" s="5"/>
      <c r="H1268" s="5"/>
      <c r="I1268" s="5"/>
    </row>
    <row r="1269" spans="1:244">
      <c r="G1269" s="5"/>
      <c r="H1269" s="5"/>
      <c r="I1269" s="5"/>
    </row>
    <row r="1270" spans="1:244">
      <c r="G1270" s="5"/>
      <c r="H1270" s="5"/>
      <c r="I1270" s="5"/>
    </row>
    <row r="1271" spans="1:244">
      <c r="G1271" s="5"/>
      <c r="H1271" s="5"/>
      <c r="I1271" s="5"/>
    </row>
    <row r="1272" spans="1:244">
      <c r="G1272" s="5"/>
      <c r="H1272" s="5"/>
      <c r="I1272" s="5"/>
    </row>
    <row r="1273" spans="1:244">
      <c r="G1273" s="5"/>
      <c r="H1273" s="5"/>
      <c r="I1273" s="5"/>
    </row>
    <row r="1274" spans="1:244">
      <c r="G1274" s="5"/>
      <c r="H1274" s="5"/>
      <c r="I1274" s="5"/>
    </row>
    <row r="1275" spans="1:244">
      <c r="G1275" s="5"/>
      <c r="H1275" s="5"/>
      <c r="I1275" s="5"/>
    </row>
    <row r="1276" spans="1:244">
      <c r="G1276" s="5"/>
      <c r="H1276" s="5"/>
      <c r="I1276" s="5"/>
    </row>
    <row r="1277" spans="1:244">
      <c r="G1277" s="5"/>
      <c r="H1277" s="5"/>
      <c r="I1277" s="5"/>
    </row>
    <row r="1278" spans="1:244">
      <c r="G1278" s="5"/>
      <c r="H1278" s="5"/>
      <c r="I1278" s="5"/>
    </row>
    <row r="1279" spans="1:244">
      <c r="G1279" s="5"/>
      <c r="H1279" s="5"/>
      <c r="I1279" s="5"/>
    </row>
    <row r="1280" spans="1:244">
      <c r="G1280" s="5"/>
      <c r="H1280" s="5"/>
      <c r="I1280" s="5"/>
    </row>
    <row r="1281" spans="1:244">
      <c r="G1281" s="5"/>
      <c r="H1281" s="5"/>
      <c r="I1281" s="5"/>
    </row>
    <row r="1282" spans="1:244">
      <c r="G1282" s="5"/>
      <c r="H1282" s="5"/>
      <c r="I1282" s="5"/>
    </row>
    <row r="1283" spans="1:244">
      <c r="G1283" s="5"/>
      <c r="H1283" s="5"/>
      <c r="I1283" s="5"/>
    </row>
    <row r="1284" spans="1:244">
      <c r="G1284" s="5"/>
      <c r="H1284" s="5"/>
      <c r="I1284" s="5"/>
    </row>
    <row r="1285" spans="1:244">
      <c r="G1285" s="5"/>
      <c r="H1285" s="5"/>
      <c r="I1285" s="5"/>
    </row>
    <row r="1286" spans="1:244">
      <c r="G1286" s="5"/>
      <c r="H1286" s="5"/>
      <c r="I1286" s="5"/>
    </row>
    <row r="1287" spans="1:244">
      <c r="G1287" s="5"/>
      <c r="H1287" s="5"/>
      <c r="I1287" s="5"/>
    </row>
    <row r="1288" spans="1:244">
      <c r="G1288" s="5"/>
      <c r="H1288" s="5"/>
      <c r="I1288" s="5"/>
    </row>
    <row r="1289" spans="1:244">
      <c r="G1289" s="5"/>
      <c r="H1289" s="5"/>
      <c r="I1289" s="5"/>
    </row>
    <row r="1290" spans="1:244">
      <c r="G1290" s="5"/>
      <c r="H1290" s="5"/>
      <c r="I1290" s="5"/>
    </row>
    <row r="1291" spans="1:244">
      <c r="G1291" s="5"/>
      <c r="H1291" s="5"/>
      <c r="I1291" s="5"/>
    </row>
    <row r="1292" spans="1:244">
      <c r="G1292" s="5"/>
      <c r="H1292" s="5"/>
      <c r="I1292" s="5"/>
    </row>
    <row r="1293" spans="1:244">
      <c r="G1293" s="5"/>
      <c r="H1293" s="5"/>
      <c r="I1293" s="5"/>
    </row>
    <row r="1294" spans="1:244">
      <c r="G1294" s="5"/>
      <c r="H1294" s="5"/>
      <c r="I1294" s="5"/>
    </row>
    <row r="1295" spans="1:244">
      <c r="G1295" s="5"/>
      <c r="H1295" s="5"/>
      <c r="I1295" s="5"/>
    </row>
    <row r="1296" spans="1:244">
      <c r="G1296" s="5"/>
      <c r="H1296" s="5"/>
      <c r="I1296" s="5"/>
    </row>
    <row r="1297" spans="1:244">
      <c r="G1297" s="5"/>
      <c r="H1297" s="5"/>
      <c r="I1297" s="5"/>
    </row>
    <row r="1298" spans="1:244">
      <c r="G1298" s="5"/>
      <c r="H1298" s="5"/>
      <c r="I1298" s="5"/>
    </row>
    <row r="1299" spans="1:244">
      <c r="G1299" s="5"/>
      <c r="H1299" s="5"/>
      <c r="I1299" s="5"/>
    </row>
    <row r="1300" spans="1:244">
      <c r="G1300" s="5"/>
      <c r="H1300" s="5"/>
      <c r="I1300" s="5"/>
    </row>
    <row r="1301" spans="1:244">
      <c r="G1301" s="5"/>
      <c r="H1301" s="5"/>
      <c r="I1301" s="5"/>
    </row>
    <row r="1302" spans="1:244">
      <c r="G1302" s="5"/>
      <c r="H1302" s="5"/>
      <c r="I1302" s="5"/>
    </row>
    <row r="1303" spans="1:244">
      <c r="G1303" s="5"/>
      <c r="H1303" s="5"/>
      <c r="I1303" s="5"/>
    </row>
    <row r="1304" spans="1:244">
      <c r="G1304" s="5"/>
      <c r="H1304" s="5"/>
      <c r="I1304" s="5"/>
    </row>
    <row r="1305" spans="1:244">
      <c r="G1305" s="5"/>
      <c r="H1305" s="5"/>
      <c r="I1305" s="5"/>
    </row>
    <row r="1306" spans="1:244">
      <c r="G1306" s="5"/>
      <c r="H1306" s="5"/>
      <c r="I1306" s="5"/>
    </row>
    <row r="1307" spans="1:244">
      <c r="G1307" s="5"/>
      <c r="H1307" s="5"/>
      <c r="I1307" s="5"/>
    </row>
    <row r="1308" spans="1:244">
      <c r="G1308" s="5"/>
      <c r="H1308" s="5"/>
      <c r="I1308" s="5"/>
    </row>
    <row r="1309" spans="1:244">
      <c r="G1309" s="5"/>
      <c r="H1309" s="5"/>
      <c r="I1309" s="5"/>
    </row>
    <row r="1310" spans="1:244">
      <c r="G1310" s="5"/>
      <c r="H1310" s="5"/>
      <c r="I1310" s="5"/>
    </row>
    <row r="1311" spans="1:244">
      <c r="G1311" s="5"/>
      <c r="H1311" s="5"/>
      <c r="I1311" s="5"/>
    </row>
    <row r="1312" spans="1:244">
      <c r="G1312" s="5"/>
      <c r="H1312" s="5"/>
      <c r="I1312" s="5"/>
    </row>
    <row r="1313" spans="1:244">
      <c r="G1313" s="5"/>
      <c r="H1313" s="5"/>
      <c r="I1313" s="5"/>
    </row>
    <row r="1314" spans="1:244">
      <c r="G1314" s="5"/>
      <c r="H1314" s="5"/>
      <c r="I1314" s="5"/>
    </row>
    <row r="1315" spans="1:244">
      <c r="G1315" s="5"/>
      <c r="H1315" s="5"/>
      <c r="I1315" s="5"/>
    </row>
    <row r="1316" spans="1:244">
      <c r="G1316" s="5"/>
      <c r="H1316" s="5"/>
      <c r="I1316" s="5"/>
    </row>
    <row r="1317" spans="1:244">
      <c r="G1317" s="5"/>
      <c r="H1317" s="5"/>
      <c r="I1317" s="5"/>
    </row>
    <row r="1318" spans="1:244">
      <c r="G1318" s="5"/>
      <c r="H1318" s="5"/>
      <c r="I1318" s="5"/>
    </row>
    <row r="1319" spans="1:244">
      <c r="G1319" s="5"/>
      <c r="H1319" s="5"/>
      <c r="I1319" s="5"/>
    </row>
    <row r="1320" spans="1:244">
      <c r="G1320" s="5"/>
      <c r="H1320" s="5"/>
      <c r="I1320" s="5"/>
    </row>
    <row r="1321" spans="1:244">
      <c r="G1321" s="5"/>
      <c r="H1321" s="5"/>
      <c r="I1321" s="5"/>
    </row>
    <row r="1322" spans="1:244">
      <c r="G1322" s="5"/>
      <c r="H1322" s="5"/>
      <c r="I1322" s="5"/>
    </row>
    <row r="1323" spans="1:244">
      <c r="G1323" s="5"/>
      <c r="H1323" s="5"/>
      <c r="I1323" s="5"/>
    </row>
    <row r="1324" spans="1:244">
      <c r="G1324" s="5"/>
      <c r="H1324" s="5"/>
      <c r="I1324" s="5"/>
    </row>
    <row r="1325" spans="1:244">
      <c r="G1325" s="5"/>
      <c r="H1325" s="5"/>
      <c r="I1325" s="5"/>
    </row>
    <row r="1326" spans="1:244">
      <c r="G1326" s="5"/>
      <c r="H1326" s="5"/>
      <c r="I1326" s="5"/>
    </row>
    <row r="1327" spans="1:244">
      <c r="G1327" s="5"/>
      <c r="H1327" s="5"/>
      <c r="I1327" s="5"/>
    </row>
    <row r="1328" spans="1:244">
      <c r="G1328" s="5"/>
      <c r="H1328" s="5"/>
      <c r="I1328" s="5"/>
    </row>
    <row r="1329" spans="1:244">
      <c r="G1329" s="5"/>
      <c r="H1329" s="5"/>
      <c r="I1329" s="5"/>
    </row>
    <row r="1330" spans="1:244">
      <c r="G1330" s="5"/>
      <c r="H1330" s="5"/>
      <c r="I1330" s="5"/>
    </row>
    <row r="1331" spans="1:244">
      <c r="G1331" s="5"/>
      <c r="H1331" s="5"/>
      <c r="I1331" s="5"/>
    </row>
    <row r="1332" spans="1:244">
      <c r="G1332" s="5"/>
      <c r="H1332" s="5"/>
      <c r="I1332" s="5"/>
    </row>
    <row r="1333" spans="1:244">
      <c r="G1333" s="5"/>
      <c r="H1333" s="5"/>
      <c r="I1333" s="5"/>
    </row>
    <row r="1334" spans="1:244">
      <c r="G1334" s="5"/>
      <c r="H1334" s="5"/>
      <c r="I1334" s="5"/>
    </row>
    <row r="1335" spans="1:244">
      <c r="G1335" s="5"/>
      <c r="H1335" s="5"/>
      <c r="I1335" s="5"/>
    </row>
    <row r="1336" spans="1:244">
      <c r="G1336" s="5"/>
      <c r="H1336" s="5"/>
      <c r="I1336" s="5"/>
    </row>
    <row r="1337" spans="1:244">
      <c r="G1337" s="5"/>
      <c r="H1337" s="5"/>
      <c r="I1337" s="5"/>
    </row>
    <row r="1338" spans="1:244">
      <c r="G1338" s="5"/>
      <c r="H1338" s="5"/>
      <c r="I1338" s="5"/>
    </row>
    <row r="1339" spans="1:244">
      <c r="G1339" s="5"/>
      <c r="H1339" s="5"/>
      <c r="I1339" s="5"/>
    </row>
    <row r="1340" spans="1:244">
      <c r="G1340" s="5"/>
      <c r="H1340" s="5"/>
      <c r="I1340" s="5"/>
    </row>
    <row r="1341" spans="1:244">
      <c r="G1341" s="5"/>
      <c r="H1341" s="5"/>
      <c r="I1341" s="5"/>
    </row>
    <row r="1342" spans="1:244">
      <c r="G1342" s="5"/>
      <c r="H1342" s="5"/>
      <c r="I1342" s="5"/>
    </row>
    <row r="1343" spans="1:244">
      <c r="G1343" s="5"/>
      <c r="H1343" s="5"/>
      <c r="I1343" s="5"/>
    </row>
    <row r="1344" spans="1:244">
      <c r="G1344" s="5"/>
      <c r="H1344" s="5"/>
      <c r="I1344" s="5"/>
    </row>
    <row r="1345" spans="1:244">
      <c r="G1345" s="5"/>
      <c r="H1345" s="5"/>
      <c r="I1345" s="5"/>
    </row>
    <row r="1346" spans="1:244">
      <c r="G1346" s="5"/>
      <c r="H1346" s="5"/>
      <c r="I1346" s="5"/>
    </row>
    <row r="1347" spans="1:244">
      <c r="G1347" s="5"/>
      <c r="H1347" s="5"/>
      <c r="I1347" s="5"/>
    </row>
    <row r="1348" spans="1:244">
      <c r="G1348" s="5"/>
      <c r="H1348" s="5"/>
      <c r="I1348" s="5"/>
    </row>
    <row r="1349" spans="1:244">
      <c r="G1349" s="5"/>
      <c r="H1349" s="5"/>
      <c r="I1349" s="5"/>
    </row>
    <row r="1350" spans="1:244">
      <c r="G1350" s="5"/>
      <c r="H1350" s="5"/>
      <c r="I1350" s="5"/>
    </row>
    <row r="1351" spans="1:244">
      <c r="G1351" s="5"/>
      <c r="H1351" s="5"/>
      <c r="I1351" s="5"/>
    </row>
    <row r="1352" spans="1:244">
      <c r="G1352" s="5"/>
      <c r="H1352" s="5"/>
      <c r="I1352" s="5"/>
    </row>
    <row r="1353" spans="1:244">
      <c r="G1353" s="5"/>
      <c r="H1353" s="5"/>
      <c r="I1353" s="5"/>
    </row>
    <row r="1354" spans="1:244">
      <c r="G1354" s="5"/>
      <c r="H1354" s="5"/>
      <c r="I1354" s="5"/>
    </row>
    <row r="1355" spans="1:244">
      <c r="G1355" s="5"/>
      <c r="H1355" s="5"/>
      <c r="I1355" s="5"/>
    </row>
    <row r="1356" spans="1:244">
      <c r="G1356" s="5"/>
      <c r="H1356" s="5"/>
      <c r="I1356" s="5"/>
    </row>
    <row r="1357" spans="1:244">
      <c r="G1357" s="5"/>
      <c r="H1357" s="5"/>
      <c r="I1357" s="5"/>
    </row>
    <row r="1358" spans="1:244">
      <c r="G1358" s="5"/>
      <c r="H1358" s="5"/>
      <c r="I1358" s="5"/>
    </row>
    <row r="1359" spans="1:244">
      <c r="G1359" s="5"/>
      <c r="H1359" s="5"/>
      <c r="I1359" s="5"/>
    </row>
    <row r="1360" spans="1:244">
      <c r="G1360" s="5"/>
      <c r="H1360" s="5"/>
      <c r="I1360" s="5"/>
    </row>
    <row r="1361" spans="1:244">
      <c r="G1361" s="5"/>
      <c r="H1361" s="5"/>
      <c r="I1361" s="5"/>
    </row>
    <row r="1362" spans="1:244">
      <c r="G1362" s="5"/>
      <c r="H1362" s="5"/>
      <c r="I1362" s="5"/>
    </row>
    <row r="1363" spans="1:244">
      <c r="G1363" s="5"/>
      <c r="H1363" s="5"/>
      <c r="I1363" s="5"/>
    </row>
    <row r="1364" spans="1:244">
      <c r="G1364" s="5"/>
      <c r="H1364" s="5"/>
      <c r="I1364" s="5"/>
    </row>
    <row r="1365" spans="1:244">
      <c r="G1365" s="5"/>
      <c r="H1365" s="5"/>
      <c r="I1365" s="5"/>
    </row>
    <row r="1366" spans="1:244">
      <c r="G1366" s="5"/>
      <c r="H1366" s="5"/>
      <c r="I1366" s="5"/>
    </row>
    <row r="1367" spans="1:244">
      <c r="G1367" s="5"/>
      <c r="H1367" s="5"/>
      <c r="I1367" s="5"/>
    </row>
    <row r="1368" spans="1:244">
      <c r="G1368" s="5"/>
      <c r="H1368" s="5"/>
      <c r="I1368" s="5"/>
    </row>
    <row r="1369" spans="1:244">
      <c r="G1369" s="5"/>
      <c r="H1369" s="5"/>
      <c r="I1369" s="5"/>
    </row>
    <row r="1370" spans="1:244">
      <c r="G1370" s="5"/>
      <c r="H1370" s="5"/>
      <c r="I1370" s="5"/>
    </row>
    <row r="1371" spans="1:244">
      <c r="G1371" s="5"/>
      <c r="H1371" s="5"/>
      <c r="I1371" s="5"/>
    </row>
    <row r="1372" spans="1:244">
      <c r="G1372" s="5"/>
      <c r="H1372" s="5"/>
      <c r="I1372" s="5"/>
    </row>
    <row r="1373" spans="1:244">
      <c r="G1373" s="5"/>
      <c r="H1373" s="5"/>
      <c r="I1373" s="5"/>
    </row>
    <row r="1374" spans="1:244">
      <c r="G1374" s="5"/>
      <c r="H1374" s="5"/>
      <c r="I1374" s="5"/>
    </row>
    <row r="1375" spans="1:244">
      <c r="G1375" s="5"/>
      <c r="H1375" s="5"/>
      <c r="I1375" s="5"/>
    </row>
    <row r="1376" spans="1:244">
      <c r="G1376" s="5"/>
      <c r="H1376" s="5"/>
      <c r="I1376" s="5"/>
    </row>
    <row r="1377" spans="1:244">
      <c r="G1377" s="5"/>
      <c r="H1377" s="5"/>
      <c r="I1377" s="5"/>
    </row>
    <row r="1378" spans="1:244">
      <c r="G1378" s="5"/>
      <c r="H1378" s="5"/>
      <c r="I1378" s="5"/>
    </row>
    <row r="1379" spans="1:244">
      <c r="G1379" s="5"/>
      <c r="H1379" s="5"/>
      <c r="I1379" s="5"/>
    </row>
    <row r="1380" spans="1:244">
      <c r="G1380" s="5"/>
      <c r="H1380" s="5"/>
      <c r="I1380" s="5"/>
    </row>
    <row r="1381" spans="1:244">
      <c r="G1381" s="5"/>
      <c r="H1381" s="5"/>
      <c r="I1381" s="5"/>
    </row>
    <row r="1382" spans="1:244">
      <c r="G1382" s="5"/>
      <c r="H1382" s="5"/>
      <c r="I1382" s="5"/>
    </row>
    <row r="1383" spans="1:244">
      <c r="G1383" s="5"/>
      <c r="H1383" s="5"/>
      <c r="I1383" s="5"/>
    </row>
    <row r="1384" spans="1:244">
      <c r="G1384" s="5"/>
      <c r="H1384" s="5"/>
      <c r="I1384" s="5"/>
    </row>
    <row r="1385" spans="1:244">
      <c r="G1385" s="5"/>
      <c r="H1385" s="5"/>
      <c r="I1385" s="5"/>
    </row>
    <row r="1386" spans="1:244">
      <c r="G1386" s="5"/>
      <c r="H1386" s="5"/>
      <c r="I1386" s="5"/>
    </row>
    <row r="1387" spans="1:244">
      <c r="G1387" s="5"/>
      <c r="H1387" s="5"/>
      <c r="I1387" s="5"/>
    </row>
    <row r="1388" spans="1:244">
      <c r="G1388" s="5"/>
      <c r="H1388" s="5"/>
      <c r="I1388" s="5"/>
    </row>
    <row r="1389" spans="1:244">
      <c r="G1389" s="5"/>
      <c r="H1389" s="5"/>
      <c r="I1389" s="5"/>
    </row>
    <row r="1390" spans="1:244">
      <c r="G1390" s="5"/>
      <c r="H1390" s="5"/>
      <c r="I1390" s="5"/>
    </row>
    <row r="1391" spans="1:244">
      <c r="G1391" s="5"/>
      <c r="H1391" s="5"/>
      <c r="I1391" s="5"/>
    </row>
    <row r="1392" spans="1:244">
      <c r="G1392" s="5"/>
      <c r="H1392" s="5"/>
      <c r="I1392" s="5"/>
    </row>
    <row r="1393" spans="1:244">
      <c r="G1393" s="5"/>
      <c r="H1393" s="5"/>
      <c r="I1393" s="5"/>
    </row>
    <row r="1394" spans="1:244">
      <c r="G1394" s="5"/>
      <c r="H1394" s="5"/>
      <c r="I1394" s="5"/>
    </row>
    <row r="1395" spans="1:244">
      <c r="G1395" s="5"/>
      <c r="H1395" s="5"/>
      <c r="I1395" s="5"/>
    </row>
    <row r="1396" spans="1:244">
      <c r="G1396" s="5"/>
      <c r="H1396" s="5"/>
      <c r="I1396" s="5"/>
    </row>
    <row r="1397" spans="1:244">
      <c r="G1397" s="5"/>
      <c r="H1397" s="5"/>
      <c r="I1397" s="5"/>
    </row>
    <row r="1398" spans="1:244">
      <c r="G1398" s="5"/>
      <c r="H1398" s="5"/>
      <c r="I1398" s="5"/>
    </row>
    <row r="1399" spans="1:244">
      <c r="G1399" s="5"/>
      <c r="H1399" s="5"/>
      <c r="I1399" s="5"/>
    </row>
    <row r="1400" spans="1:244">
      <c r="G1400" s="5"/>
      <c r="H1400" s="5"/>
      <c r="I1400" s="5"/>
    </row>
    <row r="1401" spans="1:244">
      <c r="G1401" s="5"/>
      <c r="H1401" s="5"/>
      <c r="I1401" s="5"/>
    </row>
    <row r="1402" spans="1:244">
      <c r="G1402" s="5"/>
      <c r="H1402" s="5"/>
      <c r="I1402" s="5"/>
    </row>
    <row r="1403" spans="1:244">
      <c r="G1403" s="5"/>
      <c r="H1403" s="5"/>
      <c r="I1403" s="5"/>
    </row>
    <row r="1404" spans="1:244">
      <c r="G1404" s="5"/>
      <c r="H1404" s="5"/>
      <c r="I1404" s="5"/>
    </row>
    <row r="1405" spans="1:244">
      <c r="G1405" s="5"/>
      <c r="H1405" s="5"/>
      <c r="I1405" s="5"/>
    </row>
    <row r="1406" spans="1:244">
      <c r="G1406" s="5"/>
      <c r="H1406" s="5"/>
      <c r="I1406" s="5"/>
    </row>
    <row r="1407" spans="1:244">
      <c r="G1407" s="5"/>
      <c r="H1407" s="5"/>
      <c r="I1407" s="5"/>
    </row>
    <row r="1408" spans="1:244">
      <c r="G1408" s="5"/>
      <c r="H1408" s="5"/>
      <c r="I1408" s="5"/>
    </row>
    <row r="1409" spans="1:244">
      <c r="G1409" s="5"/>
      <c r="H1409" s="5"/>
      <c r="I1409" s="5"/>
    </row>
    <row r="1410" spans="1:244">
      <c r="G1410" s="5"/>
      <c r="H1410" s="5"/>
      <c r="I1410" s="5"/>
    </row>
    <row r="1411" spans="1:244">
      <c r="G1411" s="5"/>
      <c r="H1411" s="5"/>
      <c r="I1411" s="5"/>
    </row>
    <row r="1412" spans="1:244">
      <c r="G1412" s="5"/>
      <c r="H1412" s="5"/>
      <c r="I1412" s="5"/>
    </row>
    <row r="1413" spans="1:244">
      <c r="G1413" s="5"/>
      <c r="H1413" s="5"/>
      <c r="I1413" s="5"/>
    </row>
    <row r="1414" spans="1:244">
      <c r="G1414" s="5"/>
      <c r="H1414" s="5"/>
      <c r="I1414" s="5"/>
    </row>
    <row r="1415" spans="1:244">
      <c r="G1415" s="5"/>
      <c r="H1415" s="5"/>
      <c r="I1415" s="5"/>
    </row>
    <row r="1416" spans="1:244">
      <c r="G1416" s="5"/>
      <c r="H1416" s="5"/>
      <c r="I1416" s="5"/>
    </row>
    <row r="1417" spans="1:244">
      <c r="G1417" s="5"/>
      <c r="H1417" s="5"/>
      <c r="I1417" s="5"/>
    </row>
    <row r="1418" spans="1:244">
      <c r="G1418" s="5"/>
      <c r="H1418" s="5"/>
      <c r="I1418" s="5"/>
    </row>
    <row r="1419" spans="1:244">
      <c r="G1419" s="5"/>
      <c r="H1419" s="5"/>
      <c r="I1419" s="5"/>
    </row>
    <row r="1420" spans="1:244">
      <c r="G1420" s="5"/>
      <c r="H1420" s="5"/>
      <c r="I1420" s="5"/>
    </row>
    <row r="1421" spans="1:244">
      <c r="G1421" s="5"/>
      <c r="H1421" s="5"/>
      <c r="I1421" s="5"/>
    </row>
    <row r="1422" spans="1:244">
      <c r="G1422" s="5"/>
      <c r="H1422" s="5"/>
      <c r="I1422" s="5"/>
    </row>
    <row r="1423" spans="1:244">
      <c r="G1423" s="5"/>
      <c r="H1423" s="5"/>
      <c r="I1423" s="5"/>
    </row>
    <row r="1424" spans="1:244">
      <c r="G1424" s="5"/>
      <c r="H1424" s="5"/>
      <c r="I1424" s="5"/>
    </row>
    <row r="1425" spans="1:244">
      <c r="G1425" s="5"/>
      <c r="H1425" s="5"/>
      <c r="I1425" s="5"/>
    </row>
    <row r="1426" spans="1:244">
      <c r="G1426" s="5"/>
      <c r="H1426" s="5"/>
      <c r="I1426" s="5"/>
    </row>
    <row r="1427" spans="1:244">
      <c r="G1427" s="5"/>
      <c r="H1427" s="5"/>
      <c r="I1427" s="5"/>
    </row>
    <row r="1428" spans="1:244">
      <c r="G1428" s="5"/>
      <c r="H1428" s="5"/>
      <c r="I1428" s="5"/>
    </row>
    <row r="1429" spans="1:244">
      <c r="G1429" s="5"/>
      <c r="H1429" s="5"/>
      <c r="I1429" s="5"/>
    </row>
    <row r="1430" spans="1:244">
      <c r="G1430" s="5"/>
      <c r="H1430" s="5"/>
      <c r="I1430" s="5"/>
    </row>
    <row r="1431" spans="1:244">
      <c r="G1431" s="5"/>
      <c r="H1431" s="5"/>
      <c r="I1431" s="5"/>
    </row>
    <row r="1432" spans="1:244">
      <c r="G1432" s="5"/>
      <c r="H1432" s="5"/>
      <c r="I1432" s="5"/>
    </row>
    <row r="1433" spans="1:244">
      <c r="G1433" s="5"/>
      <c r="H1433" s="5"/>
      <c r="I1433" s="5"/>
    </row>
    <row r="1434" spans="1:244">
      <c r="G1434" s="5"/>
      <c r="H1434" s="5"/>
      <c r="I1434" s="5"/>
    </row>
    <row r="1435" spans="1:244">
      <c r="G1435" s="5"/>
      <c r="H1435" s="5"/>
      <c r="I1435" s="5"/>
    </row>
    <row r="1436" spans="1:244">
      <c r="G1436" s="5"/>
      <c r="H1436" s="5"/>
      <c r="I1436" s="5"/>
    </row>
    <row r="1437" spans="1:244">
      <c r="G1437" s="5"/>
      <c r="H1437" s="5"/>
      <c r="I1437" s="5"/>
    </row>
    <row r="1438" spans="1:244">
      <c r="G1438" s="5"/>
      <c r="H1438" s="5"/>
      <c r="I1438" s="5"/>
    </row>
    <row r="1439" spans="1:244">
      <c r="G1439" s="5"/>
      <c r="H1439" s="5"/>
      <c r="I1439" s="5"/>
    </row>
    <row r="1440" spans="1:244">
      <c r="G1440" s="5"/>
      <c r="H1440" s="5"/>
      <c r="I1440" s="5"/>
    </row>
    <row r="1441" spans="1:244">
      <c r="G1441" s="5"/>
      <c r="H1441" s="5"/>
      <c r="I1441" s="5"/>
    </row>
    <row r="1442" spans="1:244">
      <c r="G1442" s="5"/>
      <c r="H1442" s="5"/>
      <c r="I1442" s="5"/>
    </row>
    <row r="1443" spans="1:244">
      <c r="G1443" s="5"/>
      <c r="H1443" s="5"/>
      <c r="I1443" s="5"/>
    </row>
    <row r="1444" spans="1:244">
      <c r="G1444" s="5"/>
      <c r="H1444" s="5"/>
      <c r="I1444" s="5"/>
    </row>
    <row r="1445" spans="1:244">
      <c r="G1445" s="5"/>
      <c r="H1445" s="5"/>
      <c r="I1445" s="5"/>
    </row>
    <row r="1446" spans="1:244">
      <c r="G1446" s="5"/>
      <c r="H1446" s="5"/>
      <c r="I1446" s="5"/>
    </row>
    <row r="1447" spans="1:244">
      <c r="G1447" s="5"/>
      <c r="H1447" s="5"/>
      <c r="I1447" s="5"/>
    </row>
    <row r="1448" spans="1:244">
      <c r="G1448" s="5"/>
      <c r="H1448" s="5"/>
      <c r="I1448" s="5"/>
    </row>
    <row r="1449" spans="1:244">
      <c r="G1449" s="5"/>
      <c r="H1449" s="5"/>
      <c r="I1449" s="5"/>
    </row>
    <row r="1450" spans="1:244">
      <c r="G1450" s="5"/>
      <c r="H1450" s="5"/>
      <c r="I1450" s="5"/>
    </row>
    <row r="1451" spans="1:244">
      <c r="G1451" s="5"/>
      <c r="H1451" s="5"/>
      <c r="I1451" s="5"/>
    </row>
    <row r="1452" spans="1:244">
      <c r="G1452" s="5"/>
      <c r="H1452" s="5"/>
      <c r="I1452" s="5"/>
    </row>
    <row r="1453" spans="1:244">
      <c r="G1453" s="5"/>
      <c r="H1453" s="5"/>
      <c r="I1453" s="5"/>
    </row>
    <row r="1454" spans="1:244">
      <c r="G1454" s="5"/>
      <c r="H1454" s="5"/>
      <c r="I1454" s="5"/>
    </row>
    <row r="1455" spans="1:244">
      <c r="G1455" s="5"/>
      <c r="H1455" s="5"/>
      <c r="I1455" s="5"/>
    </row>
    <row r="1456" spans="1:244">
      <c r="G1456" s="5"/>
      <c r="H1456" s="5"/>
      <c r="I1456" s="5"/>
    </row>
    <row r="1457" spans="1:244">
      <c r="G1457" s="5"/>
      <c r="H1457" s="5"/>
      <c r="I1457" s="5"/>
    </row>
    <row r="1458" spans="1:244">
      <c r="G1458" s="5"/>
      <c r="H1458" s="5"/>
      <c r="I1458" s="5"/>
    </row>
    <row r="1459" spans="1:244">
      <c r="G1459" s="5"/>
      <c r="H1459" s="5"/>
      <c r="I1459" s="5"/>
    </row>
    <row r="1460" spans="1:244">
      <c r="G1460" s="5"/>
      <c r="H1460" s="5"/>
      <c r="I1460" s="5"/>
    </row>
    <row r="1461" spans="1:244">
      <c r="G1461" s="5"/>
      <c r="H1461" s="5"/>
      <c r="I1461" s="5"/>
    </row>
    <row r="1462" spans="1:244">
      <c r="G1462" s="5"/>
      <c r="H1462" s="5"/>
      <c r="I1462" s="5"/>
    </row>
    <row r="1463" spans="1:244">
      <c r="G1463" s="5"/>
      <c r="H1463" s="5"/>
      <c r="I1463" s="5"/>
    </row>
    <row r="1464" spans="1:244">
      <c r="G1464" s="5"/>
      <c r="H1464" s="5"/>
      <c r="I1464" s="5"/>
    </row>
    <row r="1465" spans="1:244">
      <c r="G1465" s="5"/>
      <c r="H1465" s="5"/>
      <c r="I1465" s="5"/>
    </row>
    <row r="1466" spans="1:244">
      <c r="G1466" s="5"/>
      <c r="H1466" s="5"/>
      <c r="I1466" s="5"/>
    </row>
    <row r="1467" spans="1:244">
      <c r="G1467" s="5"/>
      <c r="H1467" s="5"/>
      <c r="I1467" s="5"/>
    </row>
    <row r="1468" spans="1:244">
      <c r="G1468" s="5"/>
      <c r="H1468" s="5"/>
      <c r="I1468" s="5"/>
    </row>
    <row r="1469" spans="1:244">
      <c r="G1469" s="5"/>
      <c r="H1469" s="5"/>
      <c r="I1469" s="5"/>
    </row>
    <row r="1470" spans="1:244">
      <c r="G1470" s="5"/>
      <c r="H1470" s="5"/>
      <c r="I1470" s="5"/>
    </row>
    <row r="1471" spans="1:244">
      <c r="G1471" s="5"/>
      <c r="H1471" s="5"/>
      <c r="I1471" s="5"/>
    </row>
    <row r="1472" spans="1:244">
      <c r="G1472" s="5"/>
      <c r="H1472" s="5"/>
      <c r="I1472" s="5"/>
    </row>
    <row r="1473" spans="1:244">
      <c r="G1473" s="5"/>
      <c r="H1473" s="5"/>
      <c r="I1473" s="5"/>
    </row>
    <row r="1474" spans="1:244">
      <c r="G1474" s="5"/>
      <c r="H1474" s="5"/>
      <c r="I1474" s="5"/>
    </row>
    <row r="1475" spans="1:244">
      <c r="G1475" s="5"/>
      <c r="H1475" s="5"/>
      <c r="I1475" s="5"/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0.75" right="0.75" top="1" bottom="1" header="0.5" footer="0.5"/>
  <pageSetup blackAndWhite="0" cellComments="asDisplayed" draft="0" errors="displayed" orientation="portrait" pageOrder="downThenOver" paperSize="1" scale="100" useFirstPageNumber="0"/>
  <drawing r:id="rId1"/>
</worksheet>
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:IV65536"/>
  <sheetViews>
    <sheetView workbookViewId="0">
      <selection activeCell="B20" sqref="B20"/>
    </sheetView>
  </sheetViews>
  <sheetFormatPr defaultRowHeight="12"/>
  <cols>
    <col min="1" max="1" style="10" width="19.9988" customWidth="1"/>
    <col min="2" max="2" style="10" width="18.42746" customWidth="1"/>
    <col min="3" max="3" style="10" width="23.42716" customWidth="1"/>
    <col min="4" max="7" style="10" width="18.42746" customWidth="1"/>
    <col min="8" max="256" style="10" width="9.142308" bestFit="1" customWidth="1"/>
  </cols>
  <sheetData>
    <row r="1" spans="1:256">
      <c r="A1" s="11" t="str">
        <v>SUMMARY OUTPUT</v>
      </c>
      <c r="C1" s="11" t="str">
        <v>Response Variable:</v>
      </c>
      <c r="D1" s="11" t="str">
        <f>CONCATENATE("Column"," ",CELL("col",Data!$K$9:$K$733))</f>
        <v>Column 11</v>
      </c>
    </row>
    <row r="2" spans="1:256">
      <c r="A2" s="11"/>
    </row>
    <row r="3" spans="1:256">
      <c r="A3" s="11" t="str">
        <v>Regression Statistics</v>
      </c>
    </row>
    <row r="4" spans="1:256">
      <c r="A4" s="11" t="str">
        <v>Multiple R</v>
      </c>
      <c r="B4">
        <f>SQRT(B5)</f>
        <v>0.973438064827799</v>
      </c>
    </row>
    <row r="5" spans="1:256">
      <c r="A5" s="11" t="str">
        <v>R^2</v>
      </c>
      <c r="B5">
        <f t="array" ref="B5">INDEX(LINEST(Data!$K$9:$K$733,Data!$J$9:$J$733,TRUE,TRUE),3,1)</f>
        <v>0.947581666055691</v>
      </c>
    </row>
    <row r="6" spans="1:256">
      <c r="A6" s="11" t="s">
        <v>7</v>
      </c>
      <c r="B6">
        <f t="array" ref="B6">INDEX(LINEST(Data!$K$9:$K$733,Data!$J$9:$J$733,TRUE,TRUE),3,2)</f>
        <v>0.285794543514707</v>
      </c>
    </row>
    <row r="7" spans="1:256">
      <c r="A7" s="11" t="str">
        <v>Adjusted R^2</v>
      </c>
      <c r="B7">
        <f>1-(B8-1)/(B8-2)*(1-B5)</f>
        <v>0.947509164902241</v>
      </c>
    </row>
    <row r="8" spans="1:256">
      <c r="A8" s="11" t="str">
        <v>Observations</v>
      </c>
      <c r="B8">
        <f>SUM(B14,1)</f>
        <v>725</v>
      </c>
    </row>
    <row r="9" spans="1:256">
      <c r="A9" s="11"/>
    </row>
    <row r="10" spans="1:256">
      <c r="A10" s="11" t="str">
        <v>ANOVA</v>
      </c>
    </row>
    <row r="11" spans="1:256">
      <c r="A11" s="11"/>
      <c r="B11" s="11" t="str">
        <v>df</v>
      </c>
      <c r="C11" s="11" t="str">
        <v>SS</v>
      </c>
      <c r="D11" s="11" t="str">
        <v>MS</v>
      </c>
      <c r="E11" s="11" t="str">
        <v>F</v>
      </c>
      <c r="F11" s="11" t="str">
        <v>Significance of F</v>
      </c>
    </row>
    <row r="12" spans="1:256">
      <c r="A12" s="11" t="s">
        <v>8</v>
      </c>
      <c r="B12">
        <v>1</v>
      </c>
      <c r="C12">
        <f t="array" ref="C12">INDEX(LINEST(Data!$K$9:$K$733,Data!$J$9:$J$733,TRUE,TRUE),5,1)</f>
        <v>1067.5287967794</v>
      </c>
      <c r="D12">
        <f>C12/B12</f>
        <v>1067.5287967794</v>
      </c>
      <c r="E12">
        <f t="array" ref="E12">INDEX(LINEST(Data!$K$9:$K$733,Data!$J$9:$J$733,TRUE,TRUE),4,1)</f>
        <v>13069.8840082582</v>
      </c>
      <c r="F12">
        <f>_xlfn.F.DIST.RT(E12,B12,B13)</f>
        <v>0</v>
      </c>
    </row>
    <row r="13" spans="1:256">
      <c r="A13" s="11" t="str">
        <v>Residual</v>
      </c>
      <c r="B13">
        <f t="array" ref="B13">INDEX(LINEST(Data!$K$9:$K$733,Data!$J$9:$J$733,TRUE,TRUE),4,2)</f>
        <v>723</v>
      </c>
      <c r="C13">
        <f t="array" ref="C13">INDEX(LINEST(Data!$K$9:$K$733,Data!$J$9:$J$733,TRUE,TRUE),5,2)</f>
        <v>59.0535707573096</v>
      </c>
      <c r="D13">
        <f>C13/B13</f>
        <v>0.0816785211027795</v>
      </c>
    </row>
    <row r="14" spans="1:256">
      <c r="A14" s="11" t="str">
        <v>Total</v>
      </c>
      <c r="B14">
        <f>B12+B13</f>
        <v>724</v>
      </c>
      <c r="C14">
        <f>C12+C13</f>
        <v>1126.58236753671</v>
      </c>
    </row>
    <row r="15" spans="1:256">
      <c r="A15" s="11"/>
    </row>
    <row r="16" spans="1:256">
      <c r="A16" s="11"/>
      <c r="B16" s="11" t="str">
        <v>Coefficients</v>
      </c>
      <c r="C16" s="11" t="s">
        <v>7</v>
      </c>
      <c r="D16" s="11" t="str">
        <v>t-Statistics</v>
      </c>
      <c r="E16" s="11" t="str">
        <v>p-Value</v>
      </c>
      <c r="F16" s="12">
        <v>0.95</v>
      </c>
      <c r="G16" s="13">
        <f>F16</f>
        <v>0.95</v>
      </c>
    </row>
    <row r="17" spans="1:256">
      <c r="A17" s="11" t="str">
        <v>Intercept</v>
      </c>
      <c r="B17">
        <f t="array" ref="B17">INDEX(LINEST(Data!$K$9:$K$733,Data!$J$9:$J$733,TRUE,TRUE),1,2)</f>
        <v>-132.542233839903</v>
      </c>
      <c r="C17">
        <f t="array" ref="C17">INDEX(LINEST(Data!$K$9:$K$733,Data!$J$9:$J$733,TRUE,TRUE),2,2)</f>
        <v>1.20514081590578</v>
      </c>
      <c r="D17">
        <f>B17/C17</f>
        <v>-109.980702744919</v>
      </c>
      <c r="E17" t="e">
        <f>TDIST(D17,Regression!$B$13,2)</f>
        <v>#NUM!</v>
      </c>
      <c r="F17">
        <f>B17-C17*_xlfn.T.INV.2T(1-Regression!$F$16,Regression!$B$13)</f>
        <v>-134.908227198168</v>
      </c>
      <c r="G17">
        <f>B17+C17*_xlfn.T.INV.2T(1-Regression!$F$16,Regression!$B$13)</f>
        <v>-130.176240481638</v>
      </c>
    </row>
    <row r="18" spans="1:256">
      <c r="A18" s="11" t="str">
        <f>CONCATENATE("Column"," ",CELL("col",OFFSET(Data!$J$9:$J$733,0,0)))</f>
        <v>Column 10</v>
      </c>
      <c r="B18">
        <f t="array" ref="B18">INDEX(LINEST(Data!$K$9:$K$733,Data!$J$9:$J$733,TRUE,TRUE),1,1)</f>
        <v>0.0695752974715295</v>
      </c>
      <c r="C18">
        <f t="array" ref="C18">INDEX(LINEST(Data!$K$9:$K$733,Data!$J$9:$J$733,TRUE,TRUE),2,1)</f>
        <v>0.000608582143032477</v>
      </c>
      <c r="D18">
        <f>B18/C18</f>
        <v>114.323593401617</v>
      </c>
      <c r="E18">
        <f>TDIST(D18,Regression!$B$13,2)</f>
        <v>0</v>
      </c>
      <c r="F18">
        <f>B18-C18*_xlfn.T.INV.2T(1-Regression!$F$16,Regression!$B$13)</f>
        <v>0.0683804982502522</v>
      </c>
      <c r="G18">
        <f>B18+C18*_xlfn.T.INV.2T(1-Regression!$F$16,Regression!$B$13)</f>
        <v>0.0707700966928067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1.1205</AppVersion>
  <LinksUpToDate>0</LinksUpToDate>
  <ScaleCrop>0</ScaleCrop>
  <DocSecurity>0</DocSecurit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ModifiedBy>RShiller</cp:lastModifiedBy>
  <dcterms:modified xsi:type="dcterms:W3CDTF">2010-05-31T04:56:40Z</dcterms:modified>
  <dcterms:created xsi:type="dcterms:W3CDTF">2000-07-15T22:21:09Z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9" name="gsf:document-parts">
    <vt:lpwstr/>
  </property>
  <property fmtid="{D5CDD505-2E9C-101B-9397-08002B2CF9AE}" pid="29" name="gsf:heading-pairs">
    <vt:lpwstr/>
  </property>
  <property fmtid="{D5CDD505-2E9C-101B-9397-08002B2CF9AE}" pid="29" name="gsf:last-printed">
    <vt:date>2001-01-03T03:07:37Z</vt:date>
  </property>
  <property fmtid="{D5CDD505-2E9C-101B-9397-08002B2CF9AE}" pid="29" name="gsf:last-saved-by">
    <vt:lpwstr>shiller</vt:lpwstr>
  </property>
  <property fmtid="{D5CDD505-2E9C-101B-9397-08002B2CF9AE}" pid="29" name="msole:codepage">
    <vt:lpwstr>1252</vt:lpwstr>
  </property>
  <property fmtid="{D5CDD505-2E9C-101B-9397-08002B2CF9AE}" pid="29" name="msole:unknown-doc-19">
    <vt:lpwstr>f</vt:lpwstr>
  </property>
  <property fmtid="{D5CDD505-2E9C-101B-9397-08002B2CF9AE}" pid="29" name="msole:unknown-doc-22">
    <vt:lpwstr>f</vt:lpwstr>
  </property>
  <property fmtid="{D5CDD505-2E9C-101B-9397-08002B2CF9AE}" pid="29" name="msole:unknown-doc-23">
    <vt:lpwstr>786432</vt:lpwstr>
  </property>
</Properties>
</file>